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ocuments\FinCorp\Finanzas\Relacion con Inversionistas\Reportes Trimestrales HCITY\2017\4Q17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3" r:id="rId3"/>
    <sheet name="Balance General" sheetId="4" r:id="rId4"/>
    <sheet name="Flujo de Efectivo" sheetId="5" r:id="rId5"/>
    <sheet name="Portafolio de Hoteles" sheetId="7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5" i="7" l="1"/>
  <c r="J144" i="7"/>
  <c r="J143" i="7"/>
  <c r="J142" i="7"/>
  <c r="J141" i="7"/>
  <c r="J140" i="7"/>
  <c r="J139" i="7"/>
  <c r="J138" i="7"/>
  <c r="J137" i="7"/>
  <c r="J136" i="7"/>
  <c r="J135" i="7"/>
  <c r="B135" i="7"/>
  <c r="B137" i="7" s="1"/>
  <c r="B138" i="7" s="1"/>
  <c r="B139" i="7" s="1"/>
  <c r="B140" i="7" s="1"/>
  <c r="B141" i="7" s="1"/>
  <c r="B142" i="7" s="1"/>
  <c r="B143" i="7" s="1"/>
  <c r="B144" i="7" s="1"/>
  <c r="B145" i="7" s="1"/>
  <c r="J134" i="7"/>
  <c r="B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N51" i="7"/>
  <c r="M51" i="7"/>
  <c r="J51" i="7"/>
  <c r="N50" i="7"/>
  <c r="M50" i="7"/>
  <c r="J50" i="7"/>
  <c r="N49" i="7"/>
  <c r="M49" i="7"/>
  <c r="J49" i="7"/>
  <c r="N48" i="7"/>
  <c r="N52" i="7" s="1"/>
  <c r="M48" i="7"/>
  <c r="J48" i="7"/>
  <c r="N47" i="7"/>
  <c r="M47" i="7"/>
  <c r="M52" i="7" s="1"/>
  <c r="J47" i="7"/>
  <c r="N46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N28" i="7"/>
  <c r="M28" i="7"/>
  <c r="J28" i="7"/>
  <c r="N27" i="7"/>
  <c r="M27" i="7"/>
  <c r="J27" i="7"/>
  <c r="N26" i="7"/>
  <c r="M26" i="7"/>
  <c r="J26" i="7"/>
  <c r="N25" i="7"/>
  <c r="N29" i="7" s="1"/>
  <c r="M25" i="7"/>
  <c r="J25" i="7"/>
  <c r="N24" i="7"/>
  <c r="M24" i="7"/>
  <c r="M29" i="7" s="1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AG11" i="2"/>
  <c r="AG10" i="2"/>
</calcChain>
</file>

<file path=xl/sharedStrings.xml><?xml version="1.0" encoding="utf-8"?>
<sst xmlns="http://schemas.openxmlformats.org/spreadsheetml/2006/main" count="957" uniqueCount="323">
  <si>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</si>
  <si>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</si>
  <si>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</si>
  <si>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</si>
  <si>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</si>
  <si>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</si>
  <si>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</si>
  <si>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</si>
  <si>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</si>
  <si>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</si>
  <si>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</si>
  <si>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</si>
  <si>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</si>
  <si>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</si>
  <si>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</si>
  <si>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</si>
  <si>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</si>
  <si>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</si>
  <si>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</si>
  <si>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</si>
  <si>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</si>
  <si>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</si>
  <si>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</si>
  <si>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</si>
  <si>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</si>
  <si>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</si>
  <si>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</si>
  <si>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</si>
  <si>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</si>
  <si>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</si>
  <si>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</si>
  <si>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</si>
  <si>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</si>
  <si>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</si>
  <si>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</si>
  <si>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</si>
  <si>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</si>
  <si>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</si>
  <si>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</si>
  <si>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</si>
  <si>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</si>
  <si>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</si>
  <si>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</si>
  <si>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</si>
  <si>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</si>
  <si>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</si>
  <si>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</si>
  <si>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</si>
  <si>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</si>
  <si>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</si>
  <si>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</si>
  <si>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</si>
  <si>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</si>
  <si>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</si>
  <si>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</si>
  <si>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</si>
  <si>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</si>
  <si>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</si>
  <si>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</si>
  <si>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</si>
  <si>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</si>
  <si>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</si>
  <si>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</si>
  <si>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</si>
  <si>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</si>
  <si>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</si>
  <si>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</si>
  <si>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</si>
  <si>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</si>
  <si>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</si>
  <si>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</si>
  <si>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</si>
  <si>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</si>
  <si>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</si>
  <si>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</si>
  <si>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</si>
  <si>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</si>
  <si>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</si>
  <si>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</si>
  <si>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</si>
  <si>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</si>
  <si>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</si>
  <si>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</si>
  <si>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</si>
  <si>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</si>
  <si>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</si>
  <si>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</si>
  <si>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</si>
  <si>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</si>
  <si>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</si>
  <si>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</si>
  <si>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</si>
  <si>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</si>
  <si>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</si>
  <si>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</si>
  <si>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</si>
  <si>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</si>
  <si>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</si>
  <si>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</si>
  <si>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</si>
  <si>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</si>
  <si>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</si>
  <si>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</si>
  <si>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</si>
  <si>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</si>
  <si>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</si>
  <si>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</si>
  <si>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</si>
  <si>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</si>
  <si>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</si>
  <si>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</si>
  <si>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</si>
  <si>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</si>
  <si>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</si>
  <si>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</si>
  <si>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</si>
  <si>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</si>
  <si>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</si>
  <si>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</si>
  <si>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</si>
  <si>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</si>
  <si>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</si>
  <si>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</si>
  <si>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</si>
  <si>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</si>
  <si>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</si>
  <si>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</si>
  <si>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</si>
  <si>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</si>
  <si>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</si>
  <si>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</si>
  <si>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</si>
  <si>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</si>
  <si>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</si>
  <si>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</si>
  <si>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</si>
  <si>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</si>
  <si>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</si>
  <si>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</si>
  <si>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</si>
  <si>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</si>
  <si>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</si>
  <si>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</si>
  <si>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</si>
  <si>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</si>
  <si>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</si>
  <si>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</si>
  <si>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</si>
  <si>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</si>
  <si>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</si>
  <si>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</si>
  <si>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</si>
  <si>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</si>
  <si>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</si>
  <si>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</si>
  <si>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</si>
  <si>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</si>
  <si>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</si>
  <si>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</si>
  <si>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</si>
  <si>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</si>
  <si>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</si>
  <si>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</si>
  <si>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</si>
  <si>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</si>
  <si>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</si>
  <si>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</si>
  <si>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</si>
  <si>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</si>
  <si>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</si>
  <si>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</si>
  <si>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</si>
  <si>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</si>
  <si>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</si>
  <si>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</si>
  <si>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</si>
  <si>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</si>
  <si>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</si>
  <si>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</si>
  <si>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</si>
  <si>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</si>
  <si>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</si>
  <si>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</si>
  <si>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</si>
  <si>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</si>
  <si>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</si>
  <si>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</si>
  <si>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</si>
  <si>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</si>
  <si>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</si>
  <si>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</si>
  <si>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</si>
  <si>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</si>
  <si>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</si>
  <si>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</si>
  <si>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</si>
  <si>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</si>
  <si>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</si>
  <si>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</si>
  <si>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</si>
  <si>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</si>
  <si>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</si>
  <si>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</si>
  <si>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</si>
  <si>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</si>
  <si>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</si>
  <si>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</si>
  <si>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</si>
  <si>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</si>
  <si>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</si>
  <si>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</si>
  <si>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</si>
  <si>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</si>
  <si>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</si>
  <si>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</si>
  <si>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</si>
  <si>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</si>
  <si>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</si>
  <si>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</si>
  <si>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</si>
  <si>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</si>
  <si>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</si>
  <si>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</si>
  <si>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</si>
  <si>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</si>
  <si>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</si>
  <si>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</si>
  <si>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</si>
  <si>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</si>
  <si>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</si>
  <si>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</si>
  <si>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</si>
  <si>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</si>
  <si>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</si>
  <si>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</si>
  <si>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</si>
  <si>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</si>
  <si>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</si>
  <si>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</si>
  <si>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</si>
  <si>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</si>
  <si>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</si>
  <si>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</si>
  <si>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</si>
  <si>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</si>
  <si>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</si>
  <si>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</si>
  <si>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</si>
  <si>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</si>
  <si>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</si>
  <si>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</si>
  <si>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</si>
  <si>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</si>
  <si>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</si>
  <si>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</si>
  <si>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</si>
  <si>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</si>
  <si>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</si>
  <si>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</si>
  <si>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</si>
  <si>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</si>
  <si>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</si>
  <si>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</si>
  <si>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</si>
  <si>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</si>
  <si>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</si>
  <si>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</si>
  <si>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</si>
  <si>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</si>
  <si>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</si>
  <si>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</si>
  <si>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</si>
  <si>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</si>
  <si>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</si>
  <si>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</si>
  <si>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</si>
  <si>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</si>
  <si>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</si>
  <si>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</si>
  <si>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</si>
  <si>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</si>
  <si>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</si>
  <si>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</si>
  <si>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</si>
  <si>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</si>
  <si>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</si>
  <si>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</si>
  <si>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</si>
  <si>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</si>
  <si>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</si>
  <si>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</si>
  <si>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</si>
  <si>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</si>
  <si>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</si>
  <si>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</si>
  <si>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</si>
  <si>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</si>
  <si>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</si>
  <si>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</si>
  <si>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</si>
  <si>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</si>
  <si>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</si>
  <si>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</si>
  <si>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</si>
  <si>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</si>
  <si>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</si>
  <si>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</si>
  <si>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</si>
  <si>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</si>
  <si>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</si>
  <si>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</si>
  <si>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</si>
  <si>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</si>
  <si>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</si>
  <si>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</si>
  <si>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</si>
  <si>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</si>
  <si>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</si>
  <si>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</si>
  <si>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</si>
  <si>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</si>
  <si>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</si>
  <si>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Impuestos a la Utilidad Diferidos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</si>
</sst>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2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4" fillId="0" borderId="0" xfId="0" applyFont="1" applyFill="1"/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8" fontId="1" fillId="2" borderId="0" xfId="0" applyNumberFormat="1" applyFont="1" applyFill="1" applyAlignment="1">
      <alignment horizontal="center"/>
    </xf>
    <xf numFmtId="169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8" fontId="1" fillId="2" borderId="12" xfId="0" applyNumberFormat="1" applyFont="1" applyFill="1" applyBorder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11" fillId="0" borderId="0" xfId="3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84</c:v>
                </c:pt>
                <c:pt idx="1">
                  <c:v>17</c:v>
                </c:pt>
                <c:pt idx="2">
                  <c:v>22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54</c:v>
                </c:pt>
                <c:pt idx="1">
                  <c:v>33</c:v>
                </c:pt>
                <c:pt idx="2">
                  <c:v>14</c:v>
                </c:pt>
                <c:pt idx="3">
                  <c:v>30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0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27047"/>
          <a:ext cx="641985" cy="79946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50339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57</xdr:row>
      <xdr:rowOff>76199</xdr:rowOff>
    </xdr:from>
    <xdr:to>
      <xdr:col>12</xdr:col>
      <xdr:colOff>738788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382374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58</xdr:row>
      <xdr:rowOff>119742</xdr:rowOff>
    </xdr:from>
    <xdr:to>
      <xdr:col>7</xdr:col>
      <xdr:colOff>650019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606892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65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2932147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155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4442419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154</xdr:row>
      <xdr:rowOff>13609</xdr:rowOff>
    </xdr:from>
    <xdr:to>
      <xdr:col>13</xdr:col>
      <xdr:colOff>493861</xdr:colOff>
      <xdr:row>160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4283309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155</xdr:row>
      <xdr:rowOff>68919</xdr:rowOff>
    </xdr:from>
    <xdr:to>
      <xdr:col>8</xdr:col>
      <xdr:colOff>589872</xdr:colOff>
      <xdr:row>160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450054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showGridLines="0" showRowColHeaders="0" zoomScale="80" zoomScaleNormal="80" workbookViewId="0"/>
  </sheetViews>
  <sheetFormatPr baseColWidth="10" defaultColWidth="8.5703125" defaultRowHeight="0" customHeight="1" zeroHeight="1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4" width="19.28515625" style="1" customWidth="1"/>
    <col min="35" max="16384" width="8.5703125" style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3"/>
      <c r="AI2" s="3"/>
      <c r="AJ2" s="3"/>
      <c r="AK2" s="3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2:37" ht="12.75" customHeight="1"/>
    <row r="6" spans="2:37" ht="45" customHeight="1" thickBot="1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</row>
    <row r="7" spans="2:37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>
      <c r="B8" s="4" t="s">
        <v>31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7" ht="12.75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7" ht="12.75">
      <c r="B10" s="1" t="s">
        <v>32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  <c r="AE10" s="26">
        <v>130</v>
      </c>
      <c r="AF10" s="26">
        <v>135</v>
      </c>
      <c r="AG10" s="26">
        <f>+AF10</f>
        <v>135</v>
      </c>
    </row>
    <row r="11" spans="2:37" ht="12.75">
      <c r="B11" s="1" t="s">
        <v>33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  <c r="AE11" s="26">
        <v>14606</v>
      </c>
      <c r="AF11" s="26">
        <v>15228</v>
      </c>
      <c r="AG11" s="26">
        <f>+AF11</f>
        <v>15228</v>
      </c>
    </row>
    <row r="12" spans="2:37" ht="12.75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7" ht="12.75">
      <c r="B13" s="1" t="s">
        <v>34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  <c r="AE13" s="28">
        <v>0.62070498956557607</v>
      </c>
      <c r="AF13" s="28">
        <v>0.62598022553052379</v>
      </c>
      <c r="AG13" s="28">
        <v>0.60227533523428434</v>
      </c>
    </row>
    <row r="14" spans="2:37" ht="12.75">
      <c r="B14" s="1" t="s">
        <v>35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  <c r="AE14" s="30">
        <v>915.48735547111198</v>
      </c>
      <c r="AF14" s="30">
        <v>926.54251654498444</v>
      </c>
      <c r="AG14" s="30">
        <v>933.58207461595634</v>
      </c>
    </row>
    <row r="15" spans="2:37" ht="12.75">
      <c r="B15" s="2" t="s">
        <v>36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  <c r="AE15" s="33">
        <v>568.2475694251134</v>
      </c>
      <c r="AF15" s="33">
        <v>579.99729347044843</v>
      </c>
      <c r="AG15" s="33">
        <v>562.27345695804377</v>
      </c>
    </row>
    <row r="16" spans="2:37" ht="12.75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2:33" ht="12.75">
      <c r="B17" s="4" t="s">
        <v>37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2:33" ht="12.75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26"/>
      <c r="AG18" s="126"/>
    </row>
    <row r="19" spans="2:33" ht="12.75">
      <c r="B19" s="1" t="s">
        <v>32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  <c r="AE19" s="26">
        <v>89</v>
      </c>
      <c r="AF19" s="26">
        <v>96</v>
      </c>
      <c r="AG19" s="26">
        <v>96</v>
      </c>
    </row>
    <row r="20" spans="2:33" ht="12.75">
      <c r="B20" s="1" t="s">
        <v>33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  <c r="AE20" s="26">
        <v>10162</v>
      </c>
      <c r="AF20" s="26">
        <v>10963</v>
      </c>
      <c r="AG20" s="26">
        <v>10963</v>
      </c>
    </row>
    <row r="21" spans="2:33" ht="12.75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2:33" ht="12.75">
      <c r="B22" s="1" t="s">
        <v>34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  <c r="AE22" s="28">
        <v>0.65396267093885085</v>
      </c>
      <c r="AF22" s="28">
        <v>0.6523584113211649</v>
      </c>
      <c r="AG22" s="28">
        <v>0.63010076951041671</v>
      </c>
    </row>
    <row r="23" spans="2:33" ht="12.75">
      <c r="B23" s="1" t="s">
        <v>35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  <c r="AE23" s="30">
        <v>895.51266070617044</v>
      </c>
      <c r="AF23" s="30">
        <v>903.06937287919993</v>
      </c>
      <c r="AG23" s="30">
        <v>910.11631872866337</v>
      </c>
    </row>
    <row r="24" spans="2:33" ht="12.75">
      <c r="B24" s="2" t="s">
        <v>36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  <c r="AE24" s="33">
        <v>585.63185145496413</v>
      </c>
      <c r="AF24" s="33">
        <v>589.12490140427553</v>
      </c>
      <c r="AG24" s="33">
        <v>573.46499277491841</v>
      </c>
    </row>
    <row r="25" spans="2:33" ht="12.75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2:33" ht="12.7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2:33" ht="25.5">
      <c r="B27" s="35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2:33" ht="12.7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2:33" ht="12.75">
      <c r="B29" s="1" t="s">
        <v>39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  <c r="AE29" s="26">
        <v>641762.44699999993</v>
      </c>
      <c r="AF29" s="26">
        <v>686036.07621604903</v>
      </c>
      <c r="AG29" s="26">
        <v>2508447.2322142553</v>
      </c>
    </row>
    <row r="30" spans="2:33" ht="12.7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2:33" ht="12.75">
      <c r="B31" s="1" t="s">
        <v>40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  <c r="AE31" s="26">
        <v>135952.09029404097</v>
      </c>
      <c r="AF31" s="26">
        <v>154408.65114744048</v>
      </c>
      <c r="AG31" s="26">
        <v>511263.20131277101</v>
      </c>
    </row>
    <row r="32" spans="2:33" ht="12.75">
      <c r="B32" s="1" t="s">
        <v>41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  <c r="AE32" s="37">
        <v>0.21184176626346132</v>
      </c>
      <c r="AF32" s="37">
        <v>0.22507366084755803</v>
      </c>
      <c r="AG32" s="37">
        <v>0.20381660604495516</v>
      </c>
    </row>
    <row r="33" spans="1:33" ht="12.7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spans="1:33" ht="12.75">
      <c r="B34" s="1" t="s">
        <v>42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  <c r="AE34" s="26">
        <v>223370.11729404097</v>
      </c>
      <c r="AF34" s="26">
        <v>257499.02556222861</v>
      </c>
      <c r="AG34" s="26">
        <v>878876.97043111408</v>
      </c>
    </row>
    <row r="35" spans="1:33" ht="12.75">
      <c r="B35" s="1" t="s">
        <v>43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  <c r="AE35" s="37">
        <v>0.34805731986689614</v>
      </c>
      <c r="AF35" s="37">
        <v>0.37534327200766049</v>
      </c>
      <c r="AG35" s="37">
        <v>0.35036693582559925</v>
      </c>
    </row>
    <row r="36" spans="1:33" ht="12.7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spans="1:33" ht="12.75">
      <c r="B37" s="1" t="s">
        <v>44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  <c r="AE37" s="25">
        <v>218366.00829404098</v>
      </c>
      <c r="AF37" s="25">
        <v>249458.21314347431</v>
      </c>
      <c r="AG37" s="26">
        <v>858983.22784019122</v>
      </c>
    </row>
    <row r="38" spans="1:33" ht="12.75">
      <c r="B38" s="1" t="s">
        <v>45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  <c r="AE38" s="37">
        <v>0.34025987234812605</v>
      </c>
      <c r="AF38" s="37">
        <v>0.36362258748753323</v>
      </c>
      <c r="AG38" s="37">
        <v>0.34243623577520904</v>
      </c>
    </row>
    <row r="39" spans="1:33" ht="12.7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  <row r="40" spans="1:33" ht="12.75">
      <c r="B40" s="1" t="s">
        <v>46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  <c r="AE40" s="26">
        <v>88174.279323004768</v>
      </c>
      <c r="AF40" s="26">
        <v>115569.65006853046</v>
      </c>
      <c r="AG40" s="26">
        <v>286372.45579196594</v>
      </c>
    </row>
    <row r="41" spans="1:33" s="24" customFormat="1" ht="12.75">
      <c r="B41" s="24" t="s">
        <v>47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  <c r="AE41" s="37">
        <v>0.13739395275492769</v>
      </c>
      <c r="AF41" s="37">
        <v>0.16846001846721373</v>
      </c>
      <c r="AG41" s="37">
        <v>0.11416323696758787</v>
      </c>
    </row>
    <row r="42" spans="1:33" s="24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</row>
    <row r="43" spans="1:33" s="24" customFormat="1" ht="12.75">
      <c r="B43" s="1" t="s">
        <v>48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  <c r="AE43" s="25">
        <v>85605.695754111206</v>
      </c>
      <c r="AF43" s="25">
        <v>88647.318770917205</v>
      </c>
      <c r="AG43" s="25">
        <v>268395.59064280055</v>
      </c>
    </row>
    <row r="44" spans="1:33" s="24" customFormat="1" ht="12.75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s="24" customFormat="1" ht="12.75">
      <c r="B45" s="2" t="s">
        <v>49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</row>
    <row r="46" spans="1:33" s="24" customFormat="1" ht="12.75">
      <c r="B46" s="39"/>
      <c r="E46" s="39"/>
    </row>
    <row r="47" spans="1:33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s="24" customFormat="1" ht="12.75">
      <c r="E54" s="39"/>
    </row>
    <row r="55" spans="1:33" ht="0" hidden="1" customHeight="1">
      <c r="AF55" s="8"/>
      <c r="AG55" s="8"/>
    </row>
    <row r="56" spans="1:33" ht="0" hidden="1" customHeight="1">
      <c r="AF56" s="8"/>
      <c r="AG56" s="8"/>
    </row>
    <row r="57" spans="1:33" ht="0" hidden="1" customHeight="1">
      <c r="AF57" s="8"/>
      <c r="AG57" s="8"/>
    </row>
    <row r="58" spans="1:33" ht="0" hidden="1" customHeight="1">
      <c r="AF58" s="8"/>
      <c r="AG58" s="8"/>
    </row>
    <row r="59" spans="1:33" ht="0" hidden="1" customHeight="1">
      <c r="AF59" s="8"/>
      <c r="AG59" s="8"/>
    </row>
    <row r="60" spans="1:33" ht="0" hidden="1" customHeight="1">
      <c r="AF60" s="8"/>
      <c r="AG60" s="8"/>
    </row>
    <row r="61" spans="1:33" ht="0" hidden="1" customHeight="1">
      <c r="AF61" s="8"/>
      <c r="AG61" s="8"/>
    </row>
    <row r="62" spans="1:33" ht="0" hidden="1" customHeight="1">
      <c r="AF62" s="8"/>
      <c r="AG62" s="8"/>
    </row>
    <row r="63" spans="1:33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3" width="19.28515625" style="1" customWidth="1"/>
    <col min="34" max="16384" width="12.85546875" style="1" hidden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3"/>
      <c r="AI2" s="3"/>
      <c r="AJ2" s="3"/>
      <c r="AK2" s="3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2:37" ht="12.75"/>
    <row r="6" spans="2:37" ht="45" customHeight="1" thickBot="1">
      <c r="B6" s="16" t="s">
        <v>50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</row>
    <row r="7" spans="2:37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>
      <c r="B8" s="43" t="s">
        <v>39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37" ht="12.75">
      <c r="B9" s="45" t="s">
        <v>51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  <c r="AE9" s="47">
        <v>601652.49899999995</v>
      </c>
      <c r="AF9" s="47">
        <v>645925.97280784906</v>
      </c>
      <c r="AG9" s="47">
        <v>2357936.5487670903</v>
      </c>
    </row>
    <row r="10" spans="2:37" ht="12.75">
      <c r="B10" s="45" t="s">
        <v>52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  <c r="AE10" s="49">
        <v>40109.947999999997</v>
      </c>
      <c r="AF10" s="49">
        <v>40110.103408200004</v>
      </c>
      <c r="AG10" s="49">
        <v>150510.68344716489</v>
      </c>
    </row>
    <row r="11" spans="2:37" ht="12.75">
      <c r="B11" s="6" t="s">
        <v>53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  <c r="AE11" s="51">
        <v>641762.44699999993</v>
      </c>
      <c r="AF11" s="51">
        <v>686036.07621604903</v>
      </c>
      <c r="AG11" s="51">
        <v>2508448.2322142599</v>
      </c>
    </row>
    <row r="12" spans="2:37" ht="12.75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2:37" ht="12.75">
      <c r="B13" s="43" t="s">
        <v>54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2:37" ht="12.75">
      <c r="B14" s="53" t="s">
        <v>55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  <c r="AE14" s="47">
        <v>318028.35499999998</v>
      </c>
      <c r="AF14" s="47">
        <v>315488.25711638702</v>
      </c>
      <c r="AG14" s="47">
        <v>1222208.8222116509</v>
      </c>
    </row>
    <row r="15" spans="2:37" ht="12.75">
      <c r="B15" s="53" t="s">
        <v>56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  <c r="AE15" s="47">
        <v>100363.974705959</v>
      </c>
      <c r="AF15" s="47">
        <v>113048.79401103499</v>
      </c>
      <c r="AG15" s="47">
        <v>407361.43957148999</v>
      </c>
    </row>
    <row r="16" spans="2:37" ht="12.75">
      <c r="B16" s="53" t="s">
        <v>57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  <c r="AE16" s="49">
        <v>82413.918000000005</v>
      </c>
      <c r="AF16" s="49">
        <v>95049.561996033808</v>
      </c>
      <c r="AG16" s="49">
        <v>347720.02652742027</v>
      </c>
    </row>
    <row r="17" spans="2:39" ht="12.75">
      <c r="B17" s="55" t="s">
        <v>58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  <c r="AE17" s="51">
        <v>500806.24770595896</v>
      </c>
      <c r="AF17" s="51">
        <v>523586.61312345584</v>
      </c>
      <c r="AG17" s="51">
        <v>1977290.2883105613</v>
      </c>
      <c r="AH17" s="56"/>
    </row>
    <row r="18" spans="2:39" ht="12.75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</row>
    <row r="19" spans="2:39" ht="12.75">
      <c r="B19" s="45" t="s">
        <v>59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  <c r="AE19" s="47">
        <v>5004.1090000000004</v>
      </c>
      <c r="AF19" s="47">
        <v>8040.8124187542999</v>
      </c>
      <c r="AG19" s="47">
        <v>19893.742590922899</v>
      </c>
    </row>
    <row r="20" spans="2:39" ht="12.75">
      <c r="B20" s="45" t="s">
        <v>60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  <c r="AE20" s="58">
        <v>0</v>
      </c>
      <c r="AF20" s="58">
        <v>-4.7360160038806498E-4</v>
      </c>
      <c r="AG20" s="58">
        <v>0</v>
      </c>
    </row>
    <row r="21" spans="2:39" ht="12.75">
      <c r="B21" s="6" t="s">
        <v>61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  <c r="AE21" s="51">
        <v>5004.1090000000004</v>
      </c>
      <c r="AF21" s="51">
        <v>8040.8119451526991</v>
      </c>
      <c r="AG21" s="51">
        <v>19893.742590922899</v>
      </c>
    </row>
    <row r="22" spans="2:39" ht="12.75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I22" s="54"/>
      <c r="AJ22" s="54"/>
      <c r="AL22" s="54"/>
      <c r="AM22" s="54"/>
    </row>
    <row r="23" spans="2:39" ht="12.75">
      <c r="B23" s="61" t="s">
        <v>40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  <c r="AE23" s="51">
        <v>135952.09029404097</v>
      </c>
      <c r="AF23" s="51">
        <v>154408.65114744048</v>
      </c>
      <c r="AG23" s="51">
        <v>511264.20131277101</v>
      </c>
      <c r="AI23" s="54"/>
      <c r="AJ23" s="54"/>
      <c r="AL23" s="54"/>
      <c r="AM23" s="54"/>
    </row>
    <row r="24" spans="2:39" ht="12.75">
      <c r="B24" s="62" t="s">
        <v>62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  <c r="AE24" s="64">
        <v>0.21184176626346132</v>
      </c>
      <c r="AF24" s="64">
        <v>0.22507366084755803</v>
      </c>
      <c r="AG24" s="64">
        <v>0.20381660604495516</v>
      </c>
    </row>
    <row r="25" spans="2:39" ht="12.75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2:39" ht="12.75">
      <c r="B26" s="61" t="s">
        <v>42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  <c r="AE26" s="60">
        <v>223370.11729404097</v>
      </c>
      <c r="AF26" s="60">
        <v>257499.02556222861</v>
      </c>
      <c r="AG26" s="60">
        <v>878876.97043111408</v>
      </c>
    </row>
    <row r="27" spans="2:39" ht="12.75">
      <c r="B27" s="62" t="s">
        <v>43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  <c r="AE27" s="64">
        <v>0.34805731986689614</v>
      </c>
      <c r="AF27" s="64">
        <v>0.37534327200766049</v>
      </c>
      <c r="AG27" s="64">
        <v>0.35036693582559925</v>
      </c>
    </row>
    <row r="28" spans="2:39" ht="12.75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2:39" ht="12.75">
      <c r="B29" s="61" t="s">
        <v>44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  <c r="AE29" s="60">
        <v>218366.00829404098</v>
      </c>
      <c r="AF29" s="60">
        <v>249458.21314347431</v>
      </c>
      <c r="AG29" s="60">
        <v>858983.22784019122</v>
      </c>
    </row>
    <row r="30" spans="2:39" ht="12.75">
      <c r="B30" s="62" t="s">
        <v>45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  <c r="AE30" s="64">
        <v>0.34025987234812605</v>
      </c>
      <c r="AF30" s="64">
        <v>0.36362258748753323</v>
      </c>
      <c r="AG30" s="64">
        <v>0.34243623577520904</v>
      </c>
    </row>
    <row r="31" spans="2:39" ht="12.75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63</v>
      </c>
      <c r="Z31" s="47"/>
      <c r="AA31" s="47"/>
      <c r="AB31" s="47"/>
      <c r="AC31" s="47"/>
      <c r="AD31" s="47"/>
      <c r="AE31" s="47"/>
      <c r="AF31" s="47"/>
      <c r="AG31" s="47"/>
    </row>
    <row r="32" spans="2:39" ht="12.75">
      <c r="B32" s="45" t="s">
        <v>64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-10672.5175454159</v>
      </c>
      <c r="AE32" s="66">
        <v>-19966.489161539499</v>
      </c>
      <c r="AF32" s="66">
        <v>-16949.8567706949</v>
      </c>
      <c r="AG32" s="66">
        <v>-58233.405702518903</v>
      </c>
    </row>
    <row r="33" spans="2:40" ht="12.75">
      <c r="B33" s="45" t="s">
        <v>65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  <c r="AE33" s="66">
        <v>49869.267390160501</v>
      </c>
      <c r="AF33" s="66">
        <v>45155.491466439802</v>
      </c>
      <c r="AG33" s="66">
        <v>189622.68478068459</v>
      </c>
      <c r="AH33" s="67"/>
      <c r="AI33" s="54"/>
      <c r="AJ33" s="67"/>
      <c r="AK33" s="67"/>
      <c r="AL33" s="54"/>
    </row>
    <row r="34" spans="2:40" ht="12.75">
      <c r="B34" s="45" t="s">
        <v>66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  <c r="AE34" s="66">
        <v>2.4110760306939483E-4</v>
      </c>
      <c r="AF34" s="66">
        <v>2.4110760306939483E-4</v>
      </c>
      <c r="AG34" s="66">
        <v>-1.1083850916475058E-4</v>
      </c>
      <c r="AN34" s="68"/>
    </row>
    <row r="35" spans="2:40" ht="12.75">
      <c r="B35" s="45" t="s">
        <v>67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  <c r="AE35" s="66">
        <v>-1481.2979731586001</v>
      </c>
      <c r="AF35" s="66">
        <v>-6420.4694823315003</v>
      </c>
      <c r="AG35" s="66">
        <v>38954.332116913196</v>
      </c>
    </row>
    <row r="36" spans="2:40" ht="12.75">
      <c r="B36" s="45" t="s">
        <v>68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</row>
    <row r="37" spans="2:40" ht="12.75">
      <c r="B37" s="61" t="s">
        <v>69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57115.136450947211</v>
      </c>
      <c r="AE37" s="60">
        <v>28422.480496570002</v>
      </c>
      <c r="AF37" s="60">
        <v>21785.165454521004</v>
      </c>
      <c r="AG37" s="60">
        <v>170343.61108424037</v>
      </c>
    </row>
    <row r="38" spans="2:40" ht="12.75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2:40" ht="12.75">
      <c r="B39" s="43" t="s">
        <v>70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53917.199979683304</v>
      </c>
      <c r="AE39" s="47">
        <v>107529.60979747097</v>
      </c>
      <c r="AF39" s="47">
        <v>132624.485692919</v>
      </c>
      <c r="AG39" s="47">
        <v>340919.59022853064</v>
      </c>
    </row>
    <row r="40" spans="2:40" ht="12.75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2:40" ht="12.75">
      <c r="B41" s="43" t="s">
        <v>71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9705.0954511701002</v>
      </c>
      <c r="AE41" s="47">
        <v>19356.330474466198</v>
      </c>
      <c r="AF41" s="47">
        <v>17053.835624389001</v>
      </c>
      <c r="AG41" s="47">
        <v>54547.134436564942</v>
      </c>
    </row>
    <row r="42" spans="2:40" ht="12.75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2:40" ht="12.75">
      <c r="B43" s="61" t="s">
        <v>72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  <c r="AE43" s="60">
        <v>88174.279323004768</v>
      </c>
      <c r="AF43" s="60">
        <v>115569.65006853046</v>
      </c>
      <c r="AG43" s="60">
        <v>286373.455791966</v>
      </c>
      <c r="AI43" s="54"/>
      <c r="AJ43" s="54"/>
    </row>
    <row r="44" spans="2:40" ht="12.75">
      <c r="B44" s="6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69"/>
      <c r="O44" s="69"/>
      <c r="P44" s="69"/>
      <c r="Q44" s="69"/>
      <c r="R44" s="69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69">
        <v>0.16846001846721373</v>
      </c>
      <c r="AG44" s="69">
        <v>0.11416359010892489</v>
      </c>
    </row>
    <row r="45" spans="2:40" ht="12.75">
      <c r="B45" s="43" t="s">
        <v>48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  <c r="AE45" s="47">
        <v>85605.695754111206</v>
      </c>
      <c r="AF45" s="47">
        <v>88647.318770917205</v>
      </c>
      <c r="AG45" s="47">
        <v>268395.59064280055</v>
      </c>
    </row>
    <row r="46" spans="2:40" ht="12.75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</row>
    <row r="47" spans="2:40" ht="12.75">
      <c r="B47" s="43" t="s">
        <v>73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  <c r="AE47" s="72">
        <v>0.23067472111802753</v>
      </c>
      <c r="AF47" s="72">
        <v>0.23886804120319369</v>
      </c>
      <c r="AG47" s="72">
        <v>0.70627926390896489</v>
      </c>
    </row>
    <row r="48" spans="2:40" ht="12.75"/>
    <row r="49" spans="1:33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s="24" customFormat="1" ht="12.75">
      <c r="E56" s="39"/>
    </row>
    <row r="57" spans="1:33" ht="0" hidden="1" customHeight="1">
      <c r="AF57" s="8"/>
      <c r="AG57" s="8"/>
    </row>
    <row r="58" spans="1:33" ht="0" hidden="1" customHeight="1">
      <c r="AF58" s="8"/>
      <c r="AG58" s="8"/>
    </row>
    <row r="59" spans="1:33" ht="0" hidden="1" customHeight="1">
      <c r="AF59" s="8"/>
      <c r="AG59" s="8"/>
    </row>
    <row r="60" spans="1:33" ht="0" hidden="1" customHeight="1">
      <c r="AF60" s="8"/>
      <c r="AG60" s="8"/>
    </row>
    <row r="61" spans="1:33" ht="0" hidden="1" customHeight="1">
      <c r="AF61" s="8"/>
      <c r="AG61" s="8"/>
    </row>
    <row r="62" spans="1:33" ht="0" hidden="1" customHeight="1">
      <c r="AF62" s="8"/>
      <c r="AG62" s="8"/>
    </row>
    <row r="63" spans="1:33" ht="0" hidden="1" customHeight="1">
      <c r="AF63" s="8"/>
      <c r="AG63" s="8"/>
    </row>
    <row r="64" spans="1:33" ht="0" hidden="1" customHeight="1">
      <c r="AF64" s="8"/>
      <c r="AG64" s="8"/>
    </row>
    <row r="65" ht="0" hidden="1" customHeight="1"/>
    <row r="66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0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3" width="16.85546875" style="73" customWidth="1"/>
    <col min="34" max="34" width="1.7109375" style="73" customWidth="1"/>
    <col min="35" max="44" width="0" style="73" hidden="1" customWidth="1"/>
    <col min="45" max="16384" width="12.85546875" style="73" hidden="1"/>
  </cols>
  <sheetData>
    <row r="1" spans="2:40" ht="14.25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</row>
    <row r="2" spans="2:40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  <c r="AJ2" s="76"/>
      <c r="AK2" s="76"/>
      <c r="AL2" s="76"/>
      <c r="AM2" s="76"/>
      <c r="AN2" s="76"/>
    </row>
    <row r="3" spans="2:40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</row>
    <row r="4" spans="2:40" ht="3.75" customHeight="1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</row>
    <row r="5" spans="2:40" ht="14.25"/>
    <row r="6" spans="2:40" ht="42" customHeight="1" thickBot="1">
      <c r="B6" s="77" t="s">
        <v>74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/>
    </row>
    <row r="7" spans="2:40" ht="15" thickTop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AH7" s="1"/>
    </row>
    <row r="8" spans="2:40" ht="14.25">
      <c r="B8" s="80" t="s">
        <v>75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  <c r="AE8" s="81">
        <v>1575441.14594958</v>
      </c>
      <c r="AF8" s="81">
        <v>1190623.51303811</v>
      </c>
      <c r="AG8" s="81">
        <v>1190623.51303811</v>
      </c>
    </row>
    <row r="9" spans="2:40" ht="14.25">
      <c r="B9" s="82" t="s">
        <v>76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  <c r="AE9" s="81">
        <v>121857.22020660798</v>
      </c>
      <c r="AF9" s="81">
        <v>147223.90504040022</v>
      </c>
      <c r="AG9" s="81">
        <v>147223.90504040022</v>
      </c>
      <c r="AH9" s="81"/>
    </row>
    <row r="10" spans="2:40" ht="14.25">
      <c r="B10" s="82" t="s">
        <v>77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  <c r="AE10" s="81">
        <v>286482.04471104301</v>
      </c>
      <c r="AF10" s="81">
        <v>289639.02477263304</v>
      </c>
      <c r="AG10" s="81">
        <v>289639.02477263304</v>
      </c>
      <c r="AH10" s="81"/>
    </row>
    <row r="11" spans="2:40" ht="14.25">
      <c r="B11" s="82" t="s">
        <v>78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  <c r="AE11" s="81">
        <v>79473.811507529899</v>
      </c>
      <c r="AF11" s="81">
        <v>80972.338326000303</v>
      </c>
      <c r="AG11" s="81">
        <v>80972.338326000303</v>
      </c>
      <c r="AH11" s="81"/>
    </row>
    <row r="12" spans="2:40" ht="14.25">
      <c r="B12" s="82" t="s">
        <v>79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  <c r="AE12" s="81">
        <v>0</v>
      </c>
      <c r="AF12" s="81">
        <v>0</v>
      </c>
      <c r="AG12" s="81">
        <v>0</v>
      </c>
      <c r="AH12" s="81"/>
    </row>
    <row r="13" spans="2:40" ht="14.25">
      <c r="B13" s="83" t="s">
        <v>80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1910145.1951606479</v>
      </c>
      <c r="AE13" s="84">
        <v>2063254.2223747608</v>
      </c>
      <c r="AF13" s="84">
        <v>1708458.7811771436</v>
      </c>
      <c r="AG13" s="84">
        <v>1708458.7811771436</v>
      </c>
      <c r="AH13" s="81"/>
    </row>
    <row r="14" spans="2:40" ht="14.25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40" ht="14.25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2:40" ht="14.25">
      <c r="B16" s="82" t="s">
        <v>81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  <c r="AE16" s="81">
        <v>9518205.288538821</v>
      </c>
      <c r="AF16" s="81">
        <v>10132500.406958263</v>
      </c>
      <c r="AG16" s="81">
        <v>10132500.406958263</v>
      </c>
      <c r="AH16" s="81"/>
    </row>
    <row r="17" spans="2:34" ht="14.25">
      <c r="B17" s="82" t="s">
        <v>82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  <c r="AE17" s="81">
        <v>2897.8069999999998</v>
      </c>
      <c r="AF17" s="81">
        <v>2897.8069999999998</v>
      </c>
      <c r="AG17" s="81">
        <v>2897.8069999999998</v>
      </c>
      <c r="AH17" s="81"/>
    </row>
    <row r="18" spans="2:34" ht="14.25">
      <c r="B18" s="82" t="s">
        <v>83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23022</v>
      </c>
      <c r="AB18" s="81">
        <v>23022</v>
      </c>
      <c r="AC18" s="81">
        <v>24408.6069950694</v>
      </c>
      <c r="AD18" s="81">
        <v>25797.971650694453</v>
      </c>
      <c r="AE18" s="81">
        <v>27186.336596319441</v>
      </c>
      <c r="AF18" s="81">
        <v>26324.756986944441</v>
      </c>
      <c r="AG18" s="81">
        <v>26324.756986944441</v>
      </c>
      <c r="AH18" s="81"/>
    </row>
    <row r="19" spans="2:34" ht="14.25">
      <c r="B19" s="82" t="s">
        <v>84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  <c r="AE19" s="81">
        <v>0</v>
      </c>
      <c r="AF19" s="81">
        <v>0</v>
      </c>
      <c r="AG19" s="81">
        <v>0</v>
      </c>
      <c r="AH19" s="81"/>
    </row>
    <row r="20" spans="2:34" ht="14.25">
      <c r="B20" s="82" t="s">
        <v>322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140423.83499999999</v>
      </c>
      <c r="AB20" s="81">
        <v>140423.83499999999</v>
      </c>
      <c r="AC20" s="81">
        <v>0</v>
      </c>
      <c r="AD20" s="81">
        <v>0</v>
      </c>
      <c r="AE20" s="81">
        <v>0</v>
      </c>
      <c r="AF20" s="81">
        <v>306884.82607670198</v>
      </c>
      <c r="AG20" s="81">
        <v>306884.82607670198</v>
      </c>
    </row>
    <row r="21" spans="2:34" ht="14.25">
      <c r="B21" s="86" t="s">
        <v>85</v>
      </c>
      <c r="C21" s="84">
        <v>3895014.5</v>
      </c>
      <c r="D21" s="84">
        <v>4078824.6734381067</v>
      </c>
      <c r="E21" s="84">
        <v>4233667.4847605824</v>
      </c>
      <c r="F21" s="84">
        <v>4415565.6216770904</v>
      </c>
      <c r="G21" s="84">
        <v>4606150.3840000005</v>
      </c>
      <c r="H21" s="84">
        <v>4606150.3840000005</v>
      </c>
      <c r="I21" s="84">
        <v>4731486.7680000011</v>
      </c>
      <c r="J21" s="84">
        <v>5038095.9052592311</v>
      </c>
      <c r="K21" s="84">
        <v>5251291.6428322243</v>
      </c>
      <c r="L21" s="84">
        <v>5465502.8590948908</v>
      </c>
      <c r="M21" s="84">
        <v>5465502.8590948908</v>
      </c>
      <c r="N21" s="84">
        <v>5612130.0441960627</v>
      </c>
      <c r="O21" s="84">
        <v>5827072.621783792</v>
      </c>
      <c r="P21" s="84">
        <v>6044017.9123165272</v>
      </c>
      <c r="Q21" s="84">
        <v>6404940.1135153472</v>
      </c>
      <c r="R21" s="84">
        <v>6404940.1135153472</v>
      </c>
      <c r="S21" s="84">
        <v>6609723.7660615603</v>
      </c>
      <c r="T21" s="84">
        <v>6892635.2623780426</v>
      </c>
      <c r="U21" s="84">
        <v>7088925.0554089276</v>
      </c>
      <c r="V21" s="84">
        <v>7501931.4694856852</v>
      </c>
      <c r="W21" s="84">
        <v>7501931.4694856852</v>
      </c>
      <c r="X21" s="84">
        <v>7812953.5490859104</v>
      </c>
      <c r="Y21" s="84">
        <v>8343457.9238220975</v>
      </c>
      <c r="Z21" s="84">
        <v>8687168.4231504723</v>
      </c>
      <c r="AA21" s="84">
        <v>9136045.2006145865</v>
      </c>
      <c r="AB21" s="84">
        <v>9136045.2006145865</v>
      </c>
      <c r="AC21" s="84">
        <v>9183887.7624100205</v>
      </c>
      <c r="AD21" s="84">
        <v>9281755.4373917542</v>
      </c>
      <c r="AE21" s="84">
        <v>9548289.4321351405</v>
      </c>
      <c r="AF21" s="84">
        <v>10468607.797021909</v>
      </c>
      <c r="AG21" s="84">
        <v>10468607.797021909</v>
      </c>
    </row>
    <row r="22" spans="2:34" ht="14.25">
      <c r="B22" s="83" t="s">
        <v>86</v>
      </c>
      <c r="C22" s="84">
        <v>4621405.8</v>
      </c>
      <c r="D22" s="84">
        <v>4827500.9617160177</v>
      </c>
      <c r="E22" s="84">
        <v>4984914.3416730035</v>
      </c>
      <c r="F22" s="84">
        <v>5309697.5122099742</v>
      </c>
      <c r="G22" s="84">
        <v>5363103.9550000001</v>
      </c>
      <c r="H22" s="84">
        <v>5363103.9550000001</v>
      </c>
      <c r="I22" s="84">
        <v>5384495.3970000008</v>
      </c>
      <c r="J22" s="84">
        <v>7198651.1333056474</v>
      </c>
      <c r="K22" s="84">
        <v>7288248.1079891156</v>
      </c>
      <c r="L22" s="84">
        <v>7416334.2968194</v>
      </c>
      <c r="M22" s="84">
        <v>7416334.296819401</v>
      </c>
      <c r="N22" s="84">
        <v>7424269.1417239401</v>
      </c>
      <c r="O22" s="84">
        <v>7507422.2843978703</v>
      </c>
      <c r="P22" s="84">
        <v>7550872.7903280891</v>
      </c>
      <c r="Q22" s="84">
        <v>9921494.0330016837</v>
      </c>
      <c r="R22" s="84">
        <v>9921494.0330016837</v>
      </c>
      <c r="S22" s="84">
        <v>9846575.5113911796</v>
      </c>
      <c r="T22" s="84">
        <v>10006432.869952999</v>
      </c>
      <c r="U22" s="84">
        <v>10107692.994615672</v>
      </c>
      <c r="V22" s="84">
        <v>10356314.169398969</v>
      </c>
      <c r="W22" s="84">
        <v>10356314.169398969</v>
      </c>
      <c r="X22" s="84">
        <v>10617347.457020069</v>
      </c>
      <c r="Y22" s="84">
        <v>10920169.415191503</v>
      </c>
      <c r="Z22" s="84">
        <v>11166012.118067762</v>
      </c>
      <c r="AA22" s="84">
        <v>11414855.223759761</v>
      </c>
      <c r="AB22" s="84">
        <v>11414855.223759761</v>
      </c>
      <c r="AC22" s="84">
        <v>11242853.9897616</v>
      </c>
      <c r="AD22" s="84">
        <v>11191900.632552402</v>
      </c>
      <c r="AE22" s="84">
        <v>11611542.6545099</v>
      </c>
      <c r="AF22" s="84">
        <v>12177066.578199051</v>
      </c>
      <c r="AG22" s="84">
        <v>12177066.578199051</v>
      </c>
    </row>
    <row r="23" spans="2:34" ht="14.25">
      <c r="B23" s="8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</row>
    <row r="24" spans="2:34" ht="14.25">
      <c r="B24" s="83" t="s">
        <v>87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2:34" ht="14.25">
      <c r="B25" s="82" t="s">
        <v>88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2:34" ht="25.5">
      <c r="B26" s="82" t="s">
        <v>89</v>
      </c>
      <c r="C26" s="81">
        <v>55844.5</v>
      </c>
      <c r="D26" s="81">
        <v>53493.333860000006</v>
      </c>
      <c r="E26" s="81">
        <v>58774.836609999991</v>
      </c>
      <c r="F26" s="81">
        <v>78380.407913124625</v>
      </c>
      <c r="G26" s="81">
        <v>86688.414000000004</v>
      </c>
      <c r="H26" s="81">
        <v>86688.414000000004</v>
      </c>
      <c r="I26" s="81">
        <v>95153.581999999995</v>
      </c>
      <c r="J26" s="81">
        <v>95447.13738674052</v>
      </c>
      <c r="K26" s="81">
        <v>92414.268529840003</v>
      </c>
      <c r="L26" s="81">
        <v>107857.78252252477</v>
      </c>
      <c r="M26" s="81">
        <v>107857.78252252477</v>
      </c>
      <c r="N26" s="81">
        <v>111457.37297912494</v>
      </c>
      <c r="O26" s="81">
        <v>118775.21912915484</v>
      </c>
      <c r="P26" s="81">
        <v>121950.8122812978</v>
      </c>
      <c r="Q26" s="81">
        <v>129527.55274824151</v>
      </c>
      <c r="R26" s="81">
        <v>129527.55274824151</v>
      </c>
      <c r="S26" s="81">
        <v>136773.2172129892</v>
      </c>
      <c r="T26" s="81">
        <v>142203.42691239758</v>
      </c>
      <c r="U26" s="81">
        <v>147134.08321902223</v>
      </c>
      <c r="V26" s="81">
        <v>173178.62601563902</v>
      </c>
      <c r="W26" s="81">
        <v>173178.62601563902</v>
      </c>
      <c r="X26" s="81">
        <v>180667.10549803759</v>
      </c>
      <c r="Y26" s="81">
        <v>162024.177577808</v>
      </c>
      <c r="Z26" s="81">
        <v>174997.59392324899</v>
      </c>
      <c r="AA26" s="81">
        <v>181550.89503783669</v>
      </c>
      <c r="AB26" s="81">
        <v>181550.89503783669</v>
      </c>
      <c r="AC26" s="81">
        <v>185504.9885205607</v>
      </c>
      <c r="AD26" s="81">
        <v>194665.65858490102</v>
      </c>
      <c r="AE26" s="81">
        <v>206138.5006487933</v>
      </c>
      <c r="AF26" s="81">
        <v>129070.16859271259</v>
      </c>
      <c r="AG26" s="81">
        <v>129070.16859271259</v>
      </c>
      <c r="AH26" s="81"/>
    </row>
    <row r="27" spans="2:34" ht="14.25">
      <c r="B27" s="82" t="s">
        <v>90</v>
      </c>
      <c r="C27" s="81">
        <v>38410.800000000003</v>
      </c>
      <c r="D27" s="81">
        <v>46260.526715621396</v>
      </c>
      <c r="E27" s="81">
        <v>48196.04195201151</v>
      </c>
      <c r="F27" s="81">
        <v>54470.015949971901</v>
      </c>
      <c r="G27" s="81">
        <v>47750.622000000003</v>
      </c>
      <c r="H27" s="81">
        <v>47750.622000000003</v>
      </c>
      <c r="I27" s="81">
        <v>48164.476000000002</v>
      </c>
      <c r="J27" s="81">
        <v>59965.600760591784</v>
      </c>
      <c r="K27" s="81">
        <v>52865.989523990058</v>
      </c>
      <c r="L27" s="81">
        <v>44693.158946994779</v>
      </c>
      <c r="M27" s="81">
        <v>44693.158946994779</v>
      </c>
      <c r="N27" s="81">
        <v>64755.203239939605</v>
      </c>
      <c r="O27" s="81">
        <v>60520.106153503511</v>
      </c>
      <c r="P27" s="81">
        <v>67792.609107846394</v>
      </c>
      <c r="Q27" s="81">
        <v>71380</v>
      </c>
      <c r="R27" s="81">
        <v>71380</v>
      </c>
      <c r="S27" s="81">
        <v>63528.816382301302</v>
      </c>
      <c r="T27" s="81">
        <v>76896.421874929496</v>
      </c>
      <c r="U27" s="81">
        <v>86129.91148064821</v>
      </c>
      <c r="V27" s="81">
        <v>58873.581226941402</v>
      </c>
      <c r="W27" s="81">
        <v>58873.581226941402</v>
      </c>
      <c r="X27" s="81">
        <v>64871.982291756802</v>
      </c>
      <c r="Y27" s="81">
        <v>80359.299820893502</v>
      </c>
      <c r="Z27" s="81">
        <v>84203.977211624224</v>
      </c>
      <c r="AA27" s="81">
        <v>75612.400241764903</v>
      </c>
      <c r="AB27" s="81">
        <v>75612.400241764903</v>
      </c>
      <c r="AC27" s="81">
        <v>138473.05217022257</v>
      </c>
      <c r="AD27" s="81">
        <v>96556.635912960512</v>
      </c>
      <c r="AE27" s="81">
        <v>72010.24054077988</v>
      </c>
      <c r="AF27" s="81">
        <v>149319.95864564323</v>
      </c>
      <c r="AG27" s="81">
        <v>149319.95864564323</v>
      </c>
      <c r="AH27" s="81"/>
    </row>
    <row r="28" spans="2:34" ht="14.25">
      <c r="B28" s="82" t="s">
        <v>91</v>
      </c>
      <c r="C28" s="81">
        <v>31828.2</v>
      </c>
      <c r="D28" s="81">
        <v>12111.237047179406</v>
      </c>
      <c r="E28" s="81">
        <v>12351.634183152162</v>
      </c>
      <c r="F28" s="81">
        <v>10156.446858510119</v>
      </c>
      <c r="G28" s="81">
        <v>85836.785999999993</v>
      </c>
      <c r="H28" s="81">
        <v>85836.785999999993</v>
      </c>
      <c r="I28" s="81">
        <v>74149.084000000003</v>
      </c>
      <c r="J28" s="81">
        <v>127041.44416335509</v>
      </c>
      <c r="K28" s="81">
        <v>104513.73934298279</v>
      </c>
      <c r="L28" s="81">
        <v>73883</v>
      </c>
      <c r="M28" s="81">
        <v>73883</v>
      </c>
      <c r="N28" s="81">
        <v>101107.44036491572</v>
      </c>
      <c r="O28" s="81">
        <v>125801.81978406241</v>
      </c>
      <c r="P28" s="81">
        <v>142187.85338343034</v>
      </c>
      <c r="Q28" s="81">
        <v>83283.553018443999</v>
      </c>
      <c r="R28" s="81">
        <v>83283.553018443999</v>
      </c>
      <c r="S28" s="81">
        <v>128041.3965913539</v>
      </c>
      <c r="T28" s="81">
        <v>179675.21464783169</v>
      </c>
      <c r="U28" s="81">
        <v>175440.76233783527</v>
      </c>
      <c r="V28" s="81">
        <v>100473.93760778692</v>
      </c>
      <c r="W28" s="81">
        <v>100473.93760778692</v>
      </c>
      <c r="X28" s="81">
        <v>119245.07862143281</v>
      </c>
      <c r="Y28" s="81">
        <v>138526.42498488701</v>
      </c>
      <c r="Z28" s="81">
        <v>170065.84963867121</v>
      </c>
      <c r="AA28" s="81">
        <v>160982.12931721186</v>
      </c>
      <c r="AB28" s="81">
        <v>160982.12931721186</v>
      </c>
      <c r="AC28" s="81">
        <v>212483.4168799308</v>
      </c>
      <c r="AD28" s="81">
        <v>210108.15076171834</v>
      </c>
      <c r="AE28" s="81">
        <v>195723.01766231071</v>
      </c>
      <c r="AF28" s="81">
        <v>188719.40526758801</v>
      </c>
      <c r="AG28" s="81">
        <v>188719.40526758801</v>
      </c>
      <c r="AH28" s="81"/>
    </row>
    <row r="29" spans="2:34" ht="14.25">
      <c r="B29" s="82" t="s">
        <v>92</v>
      </c>
      <c r="C29" s="81">
        <v>1183.5999999999999</v>
      </c>
      <c r="D29" s="81">
        <v>788.66019999999992</v>
      </c>
      <c r="E29" s="81">
        <v>690.30482000000006</v>
      </c>
      <c r="F29" s="81">
        <v>636.52846000000011</v>
      </c>
      <c r="G29" s="81">
        <v>262.88799999999998</v>
      </c>
      <c r="H29" s="81">
        <v>262.88799999999998</v>
      </c>
      <c r="I29" s="81">
        <v>129.017</v>
      </c>
      <c r="J29" s="81">
        <v>67.406509999999997</v>
      </c>
      <c r="K29" s="81">
        <v>12764.865890000001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/>
    </row>
    <row r="30" spans="2:34" ht="14.25">
      <c r="B30" s="82" t="s">
        <v>93</v>
      </c>
      <c r="C30" s="81">
        <v>8349.7000000000007</v>
      </c>
      <c r="D30" s="81">
        <v>50854.991168232998</v>
      </c>
      <c r="E30" s="81">
        <v>43810.971384176308</v>
      </c>
      <c r="F30" s="81">
        <v>61913.467772956239</v>
      </c>
      <c r="G30" s="81">
        <v>10387.418</v>
      </c>
      <c r="H30" s="81">
        <v>10387.418</v>
      </c>
      <c r="I30" s="81">
        <v>8404.3559999999998</v>
      </c>
      <c r="J30" s="81">
        <v>12091.989371118587</v>
      </c>
      <c r="K30" s="81">
        <v>10137.414058665212</v>
      </c>
      <c r="L30" s="81">
        <v>4234.0767750277291</v>
      </c>
      <c r="M30" s="81">
        <v>4234.0767750277291</v>
      </c>
      <c r="N30" s="81">
        <v>9302.4640403992835</v>
      </c>
      <c r="O30" s="81">
        <v>7999.043433770843</v>
      </c>
      <c r="P30" s="81">
        <v>8244.6129777052629</v>
      </c>
      <c r="Q30" s="81">
        <v>11723.266862026625</v>
      </c>
      <c r="R30" s="81">
        <v>11723.266862026625</v>
      </c>
      <c r="S30" s="81">
        <v>6480.5322202820998</v>
      </c>
      <c r="T30" s="81">
        <v>7200.8225399667008</v>
      </c>
      <c r="U30" s="81">
        <v>6358.4763146037012</v>
      </c>
      <c r="V30" s="81">
        <v>21135.9367749107</v>
      </c>
      <c r="W30" s="81">
        <v>21135.9367749107</v>
      </c>
      <c r="X30" s="81">
        <v>9296.6579797276991</v>
      </c>
      <c r="Y30" s="81">
        <v>11641.130100514401</v>
      </c>
      <c r="Z30" s="81">
        <v>8774.6781676051996</v>
      </c>
      <c r="AA30" s="81">
        <v>15800.9573724247</v>
      </c>
      <c r="AB30" s="81">
        <v>15800.9573724247</v>
      </c>
      <c r="AC30" s="81">
        <v>7958.7844550772979</v>
      </c>
      <c r="AD30" s="81">
        <v>10663.848858873698</v>
      </c>
      <c r="AE30" s="81">
        <v>8083.5360110776001</v>
      </c>
      <c r="AF30" s="81">
        <v>52056.906737629397</v>
      </c>
      <c r="AG30" s="81">
        <v>52056.906737629397</v>
      </c>
      <c r="AH30" s="81"/>
    </row>
    <row r="31" spans="2:34" ht="14.25">
      <c r="B31" s="82" t="s">
        <v>94</v>
      </c>
      <c r="C31" s="81">
        <v>4871.1000000000004</v>
      </c>
      <c r="D31" s="81">
        <v>5533.7489999999998</v>
      </c>
      <c r="E31" s="81">
        <v>11070</v>
      </c>
      <c r="F31" s="81">
        <v>16605</v>
      </c>
      <c r="G31" s="81">
        <v>6067.2920000000004</v>
      </c>
      <c r="H31" s="81">
        <v>6067.2920000000004</v>
      </c>
      <c r="I31" s="81">
        <v>397.88099999999997</v>
      </c>
      <c r="J31" s="81">
        <v>687.79851163041053</v>
      </c>
      <c r="K31" s="81">
        <v>1393.1652225148739</v>
      </c>
      <c r="L31" s="81">
        <v>11904</v>
      </c>
      <c r="M31" s="81">
        <v>11904</v>
      </c>
      <c r="N31" s="81">
        <v>506.406659950132</v>
      </c>
      <c r="O31" s="81">
        <v>1143.5348435994533</v>
      </c>
      <c r="P31" s="81">
        <v>2023.0769939799241</v>
      </c>
      <c r="Q31" s="81">
        <v>17528.58658838</v>
      </c>
      <c r="R31" s="81">
        <v>17528.58658838</v>
      </c>
      <c r="S31" s="81">
        <v>10279.696956379998</v>
      </c>
      <c r="T31" s="81">
        <v>9373.6605883800003</v>
      </c>
      <c r="U31" s="81">
        <v>7738.9436783799993</v>
      </c>
      <c r="V31" s="81">
        <v>12010.351050200001</v>
      </c>
      <c r="W31" s="81">
        <v>12010.351050200001</v>
      </c>
      <c r="X31" s="81">
        <v>13170.241800200001</v>
      </c>
      <c r="Y31" s="81">
        <v>15326.461080200002</v>
      </c>
      <c r="Z31" s="81">
        <v>18775.650919000003</v>
      </c>
      <c r="AA31" s="81">
        <v>16915.593940200008</v>
      </c>
      <c r="AB31" s="81">
        <v>16915.593940200008</v>
      </c>
      <c r="AC31" s="81">
        <v>19101.652989000009</v>
      </c>
      <c r="AD31" s="81">
        <v>21036.588082333343</v>
      </c>
      <c r="AE31" s="81">
        <v>27120.430889000007</v>
      </c>
      <c r="AF31" s="81">
        <v>22667.71572900001</v>
      </c>
      <c r="AG31" s="81">
        <v>22667.71572900001</v>
      </c>
      <c r="AH31" s="81"/>
    </row>
    <row r="32" spans="2:34" ht="14.25">
      <c r="B32" s="83" t="s">
        <v>95</v>
      </c>
      <c r="C32" s="84">
        <v>140487.90000000002</v>
      </c>
      <c r="D32" s="84">
        <v>169042.4979910338</v>
      </c>
      <c r="E32" s="84">
        <v>174893.78894933997</v>
      </c>
      <c r="F32" s="84">
        <v>222161.86695456287</v>
      </c>
      <c r="G32" s="84">
        <v>236993.42</v>
      </c>
      <c r="H32" s="84">
        <v>236993.42</v>
      </c>
      <c r="I32" s="84">
        <v>226398.39599999998</v>
      </c>
      <c r="J32" s="84">
        <v>295301.37670343637</v>
      </c>
      <c r="K32" s="84">
        <v>274089.44256799296</v>
      </c>
      <c r="L32" s="84">
        <v>242572.16817850084</v>
      </c>
      <c r="M32" s="84">
        <v>242572.16817850084</v>
      </c>
      <c r="N32" s="84">
        <v>287128.88728432968</v>
      </c>
      <c r="O32" s="84">
        <v>314239.72334409103</v>
      </c>
      <c r="P32" s="84">
        <v>342198.96474425972</v>
      </c>
      <c r="Q32" s="84">
        <v>313442.95921709214</v>
      </c>
      <c r="R32" s="84">
        <v>313442.95921709214</v>
      </c>
      <c r="S32" s="84">
        <v>345103.65936330653</v>
      </c>
      <c r="T32" s="84">
        <v>415348.54656350549</v>
      </c>
      <c r="U32" s="84">
        <v>422802.17703048943</v>
      </c>
      <c r="V32" s="84">
        <v>365673.43267547805</v>
      </c>
      <c r="W32" s="84">
        <v>365672.43267547805</v>
      </c>
      <c r="X32" s="84">
        <v>387251.06619115494</v>
      </c>
      <c r="Y32" s="84">
        <v>407877.49356430286</v>
      </c>
      <c r="Z32" s="84">
        <v>456818.74986014958</v>
      </c>
      <c r="AA32" s="84">
        <v>450861.97590943816</v>
      </c>
      <c r="AB32" s="84">
        <v>450861.97590943816</v>
      </c>
      <c r="AC32" s="84">
        <v>563521.89501479128</v>
      </c>
      <c r="AD32" s="84">
        <v>533030.88220078696</v>
      </c>
      <c r="AE32" s="84">
        <v>509075.72575196152</v>
      </c>
      <c r="AF32" s="84">
        <v>541834.15497257304</v>
      </c>
      <c r="AG32" s="84">
        <v>541834.15497257304</v>
      </c>
    </row>
    <row r="33" spans="2:34" ht="14.25">
      <c r="B33" s="85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</row>
    <row r="34" spans="2:34" ht="14.25">
      <c r="B34" s="82" t="s">
        <v>96</v>
      </c>
      <c r="C34" s="81">
        <v>1049320.5</v>
      </c>
      <c r="D34" s="81">
        <v>1178362.2098528598</v>
      </c>
      <c r="E34" s="81">
        <v>1266789.3433928597</v>
      </c>
      <c r="F34" s="81">
        <v>1543789.3405610523</v>
      </c>
      <c r="G34" s="81">
        <v>1625551.129</v>
      </c>
      <c r="H34" s="81">
        <v>1625551.129</v>
      </c>
      <c r="I34" s="81">
        <v>1607267.07</v>
      </c>
      <c r="J34" s="81">
        <v>1751031.850521097</v>
      </c>
      <c r="K34" s="81">
        <v>1818991.3931890018</v>
      </c>
      <c r="L34" s="81">
        <v>1966589.6114331298</v>
      </c>
      <c r="M34" s="81">
        <v>1966589.6114331298</v>
      </c>
      <c r="N34" s="81">
        <v>1927218.5176488131</v>
      </c>
      <c r="O34" s="81">
        <v>1941259.7444618766</v>
      </c>
      <c r="P34" s="81">
        <v>1897948.6576065498</v>
      </c>
      <c r="Q34" s="81">
        <v>1773186.2594214582</v>
      </c>
      <c r="R34" s="81">
        <v>1773186.2594214582</v>
      </c>
      <c r="S34" s="81">
        <v>1702139.7071711989</v>
      </c>
      <c r="T34" s="81">
        <v>1722869.923459288</v>
      </c>
      <c r="U34" s="81">
        <v>1786652.3403330578</v>
      </c>
      <c r="V34" s="81">
        <v>1986510.3978202946</v>
      </c>
      <c r="W34" s="81">
        <v>1986510.3978202946</v>
      </c>
      <c r="X34" s="81">
        <v>2117633.1440079645</v>
      </c>
      <c r="Y34" s="81">
        <v>2164240.6256282972</v>
      </c>
      <c r="Z34" s="81">
        <v>2310128.0903026829</v>
      </c>
      <c r="AA34" s="81">
        <v>2403037.730016761</v>
      </c>
      <c r="AB34" s="81">
        <v>2403037.730016761</v>
      </c>
      <c r="AC34" s="81">
        <v>2301643.437445479</v>
      </c>
      <c r="AD34" s="81">
        <v>2321872.8516447232</v>
      </c>
      <c r="AE34" s="81">
        <v>2616446.9575070199</v>
      </c>
      <c r="AF34" s="81">
        <v>2599451.4496746385</v>
      </c>
      <c r="AG34" s="81">
        <v>2599451.4496746385</v>
      </c>
      <c r="AH34" s="81"/>
    </row>
    <row r="35" spans="2:34" ht="14.25">
      <c r="B35" s="82" t="s">
        <v>97</v>
      </c>
      <c r="C35" s="81">
        <v>13234.2</v>
      </c>
      <c r="D35" s="81">
        <v>14840.903350000001</v>
      </c>
      <c r="E35" s="81">
        <v>16214.489659999999</v>
      </c>
      <c r="F35" s="81">
        <v>18031.374019999999</v>
      </c>
      <c r="G35" s="81">
        <v>17851.159</v>
      </c>
      <c r="H35" s="81">
        <v>17851.159</v>
      </c>
      <c r="I35" s="81">
        <v>18485.761999999999</v>
      </c>
      <c r="J35" s="81">
        <v>20334.226859999999</v>
      </c>
      <c r="K35" s="81">
        <v>21348.835300000002</v>
      </c>
      <c r="L35" s="81">
        <v>15876.185509999999</v>
      </c>
      <c r="M35" s="81">
        <v>15876.185509999999</v>
      </c>
      <c r="N35" s="81">
        <v>17229.580419999998</v>
      </c>
      <c r="O35" s="81">
        <v>19279.508260000002</v>
      </c>
      <c r="P35" s="81">
        <v>19253.057069999999</v>
      </c>
      <c r="Q35" s="81">
        <v>16024.70904</v>
      </c>
      <c r="R35" s="81">
        <v>16024.70904</v>
      </c>
      <c r="S35" s="81">
        <v>18943.368439999998</v>
      </c>
      <c r="T35" s="81">
        <v>14240.40602</v>
      </c>
      <c r="U35" s="81">
        <v>16892.472970000003</v>
      </c>
      <c r="V35" s="81">
        <v>10672.081329999999</v>
      </c>
      <c r="W35" s="81">
        <v>10672.081329999999</v>
      </c>
      <c r="X35" s="81">
        <v>12205.50527</v>
      </c>
      <c r="Y35" s="81">
        <v>13127.447249999999</v>
      </c>
      <c r="Z35" s="81">
        <v>11773.209640000001</v>
      </c>
      <c r="AA35" s="81">
        <v>13033.67002</v>
      </c>
      <c r="AB35" s="81">
        <v>13033.67002</v>
      </c>
      <c r="AC35" s="81">
        <v>12241.4087</v>
      </c>
      <c r="AD35" s="81">
        <v>12113.419159999999</v>
      </c>
      <c r="AE35" s="81">
        <v>13590.134722800001</v>
      </c>
      <c r="AF35" s="81">
        <v>11487.377551600002</v>
      </c>
      <c r="AG35" s="81">
        <v>11487.377551600002</v>
      </c>
      <c r="AH35" s="81"/>
    </row>
    <row r="36" spans="2:34" ht="14.25">
      <c r="B36" s="87" t="s">
        <v>98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46919.579509999996</v>
      </c>
      <c r="R36" s="81">
        <v>46919.579509999996</v>
      </c>
      <c r="S36" s="81">
        <v>0</v>
      </c>
      <c r="T36" s="81">
        <v>0</v>
      </c>
      <c r="U36" s="81">
        <v>0</v>
      </c>
      <c r="V36" s="81">
        <v>61606.213899999995</v>
      </c>
      <c r="W36" s="81">
        <v>61606.213899999995</v>
      </c>
      <c r="X36" s="81">
        <v>75789.253689999998</v>
      </c>
      <c r="Y36" s="81">
        <v>107814.25900000001</v>
      </c>
      <c r="Z36" s="81">
        <v>130203.527</v>
      </c>
      <c r="AA36" s="81">
        <v>128081.856</v>
      </c>
      <c r="AB36" s="81">
        <v>128081.856</v>
      </c>
      <c r="AC36" s="81">
        <v>119487.2</v>
      </c>
      <c r="AD36" s="81">
        <v>118985.098852346</v>
      </c>
      <c r="AE36" s="81">
        <v>129475.32799999999</v>
      </c>
      <c r="AF36" s="81">
        <v>207302.71</v>
      </c>
      <c r="AG36" s="81">
        <v>207302.71</v>
      </c>
      <c r="AH36" s="81"/>
    </row>
    <row r="37" spans="2:34" ht="14.25">
      <c r="B37" s="82" t="s">
        <v>99</v>
      </c>
      <c r="C37" s="81">
        <v>465.4</v>
      </c>
      <c r="D37" s="81">
        <v>513.22758162790728</v>
      </c>
      <c r="E37" s="81">
        <v>561.04459325581433</v>
      </c>
      <c r="F37" s="81">
        <v>475.22532000000029</v>
      </c>
      <c r="G37" s="81">
        <v>1033.442</v>
      </c>
      <c r="H37" s="81">
        <v>1033.442</v>
      </c>
      <c r="I37" s="81">
        <v>1067.3779999999999</v>
      </c>
      <c r="J37" s="81">
        <v>1530.4784606829512</v>
      </c>
      <c r="K37" s="81">
        <v>1685.4489486449866</v>
      </c>
      <c r="L37" s="81">
        <v>1140.182</v>
      </c>
      <c r="M37" s="81">
        <v>1140.182</v>
      </c>
      <c r="N37" s="81">
        <v>1219.7147500000001</v>
      </c>
      <c r="O37" s="81">
        <v>1299.248</v>
      </c>
      <c r="P37" s="81">
        <v>1378.7812499999982</v>
      </c>
      <c r="Q37" s="81">
        <v>1514.1819999999982</v>
      </c>
      <c r="R37" s="81">
        <v>1514.1819999999982</v>
      </c>
      <c r="S37" s="81">
        <v>1682.22525</v>
      </c>
      <c r="T37" s="81">
        <v>4291.1776199999977</v>
      </c>
      <c r="U37" s="81">
        <v>6893.5169799999967</v>
      </c>
      <c r="V37" s="81">
        <v>1903.7109999999982</v>
      </c>
      <c r="W37" s="81">
        <v>1903.7109999999982</v>
      </c>
      <c r="X37" s="81">
        <v>4909.0971099999979</v>
      </c>
      <c r="Y37" s="81">
        <v>2354.6619899999982</v>
      </c>
      <c r="Z37" s="81">
        <v>2557.9394943999982</v>
      </c>
      <c r="AA37" s="81">
        <v>2244</v>
      </c>
      <c r="AB37" s="81">
        <v>2244</v>
      </c>
      <c r="AC37" s="81">
        <v>2711.5187443999985</v>
      </c>
      <c r="AD37" s="81">
        <v>3294.3944944000023</v>
      </c>
      <c r="AE37" s="81">
        <v>2619.359744400002</v>
      </c>
      <c r="AF37" s="81">
        <v>2724.4329899999998</v>
      </c>
      <c r="AG37" s="81">
        <v>2724.4329899999998</v>
      </c>
      <c r="AH37" s="81"/>
    </row>
    <row r="38" spans="2:34" ht="14.25">
      <c r="B38" s="82" t="s">
        <v>92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10720.70628</v>
      </c>
      <c r="M38" s="81">
        <v>10720.70628</v>
      </c>
      <c r="N38" s="81">
        <v>12240.862639999999</v>
      </c>
      <c r="O38" s="81">
        <v>20752.223999999998</v>
      </c>
      <c r="P38" s="81">
        <v>15131.16122</v>
      </c>
      <c r="Q38" s="81">
        <v>13514.300303199243</v>
      </c>
      <c r="R38" s="81">
        <v>13514.300303199243</v>
      </c>
      <c r="S38" s="81">
        <v>12457.809876894002</v>
      </c>
      <c r="T38" s="81">
        <v>10177.296797290997</v>
      </c>
      <c r="U38" s="81">
        <v>14496.328225676047</v>
      </c>
      <c r="V38" s="81">
        <v>11770.5698703</v>
      </c>
      <c r="W38" s="81">
        <v>11770.5698703</v>
      </c>
      <c r="X38" s="81">
        <v>10567.0759000076</v>
      </c>
      <c r="Y38" s="81">
        <v>9552.6657801309393</v>
      </c>
      <c r="Z38" s="81">
        <v>15116.644537867945</v>
      </c>
      <c r="AA38" s="81">
        <v>11328.865184841734</v>
      </c>
      <c r="AB38" s="81">
        <v>11328.865184841734</v>
      </c>
      <c r="AC38" s="81">
        <v>19041.098557654659</v>
      </c>
      <c r="AD38" s="81">
        <v>20824.986311291002</v>
      </c>
      <c r="AE38" s="81">
        <v>16612.374501876198</v>
      </c>
      <c r="AF38" s="81">
        <v>6608.3376143293999</v>
      </c>
      <c r="AG38" s="81">
        <v>6608.3376143293999</v>
      </c>
      <c r="AH38" s="81"/>
    </row>
    <row r="39" spans="2:34" ht="14.25">
      <c r="B39" s="82" t="s">
        <v>100</v>
      </c>
      <c r="C39" s="81">
        <v>248381</v>
      </c>
      <c r="D39" s="81">
        <v>243134.81222786102</v>
      </c>
      <c r="E39" s="81">
        <v>240818.87235858309</v>
      </c>
      <c r="F39" s="81">
        <v>236993.16327342892</v>
      </c>
      <c r="G39" s="81">
        <v>224713.50899999999</v>
      </c>
      <c r="H39" s="81">
        <v>224713.50899999999</v>
      </c>
      <c r="I39" s="81">
        <v>221883.91899999999</v>
      </c>
      <c r="J39" s="81">
        <v>166566.00792310727</v>
      </c>
      <c r="K39" s="81">
        <v>164754.24369280497</v>
      </c>
      <c r="L39" s="81">
        <v>153400.07443377242</v>
      </c>
      <c r="M39" s="81">
        <v>153400.07443377242</v>
      </c>
      <c r="N39" s="81">
        <v>162485.68959641436</v>
      </c>
      <c r="O39" s="81">
        <v>150342.33174835239</v>
      </c>
      <c r="P39" s="81">
        <v>154365.90760771013</v>
      </c>
      <c r="Q39" s="81">
        <v>102094.21728934775</v>
      </c>
      <c r="R39" s="81">
        <v>102094.21728934775</v>
      </c>
      <c r="S39" s="81">
        <v>93437.17777285137</v>
      </c>
      <c r="T39" s="81">
        <v>91566.942506265172</v>
      </c>
      <c r="U39" s="81">
        <v>91542.675461586579</v>
      </c>
      <c r="V39" s="81">
        <v>112581.21316685938</v>
      </c>
      <c r="W39" s="81">
        <v>112581.21316685938</v>
      </c>
      <c r="X39" s="81">
        <v>116442.84155879523</v>
      </c>
      <c r="Y39" s="81">
        <v>124615.86705826706</v>
      </c>
      <c r="Z39" s="81">
        <v>133851.1074761562</v>
      </c>
      <c r="AA39" s="81">
        <v>255052.78200000001</v>
      </c>
      <c r="AB39" s="81">
        <v>255052.78200000001</v>
      </c>
      <c r="AC39" s="81">
        <v>110852.13684468338</v>
      </c>
      <c r="AD39" s="81">
        <v>102689.77308241649</v>
      </c>
      <c r="AE39" s="81">
        <v>108974.40330326796</v>
      </c>
      <c r="AF39" s="81">
        <v>388112.39855065139</v>
      </c>
      <c r="AG39" s="81">
        <v>388112.39855065139</v>
      </c>
    </row>
    <row r="40" spans="2:34" ht="14.25">
      <c r="B40" s="86" t="s">
        <v>101</v>
      </c>
      <c r="C40" s="84">
        <v>1311401.0999999999</v>
      </c>
      <c r="D40" s="84">
        <v>1436851.1530123488</v>
      </c>
      <c r="E40" s="84">
        <v>1524383.7500046985</v>
      </c>
      <c r="F40" s="84">
        <v>1799289.1031744811</v>
      </c>
      <c r="G40" s="84">
        <v>1869149.2390000001</v>
      </c>
      <c r="H40" s="84">
        <v>1869149.2390000001</v>
      </c>
      <c r="I40" s="84">
        <v>1848704.1290000002</v>
      </c>
      <c r="J40" s="84">
        <v>1939462.5637648874</v>
      </c>
      <c r="K40" s="84">
        <v>2006779.9211304518</v>
      </c>
      <c r="L40" s="84">
        <v>2147726.7596569024</v>
      </c>
      <c r="M40" s="84">
        <v>2147726.7596569024</v>
      </c>
      <c r="N40" s="84">
        <v>2120394.3650552277</v>
      </c>
      <c r="O40" s="84">
        <v>2132933.0564702288</v>
      </c>
      <c r="P40" s="84">
        <v>2088077.56475426</v>
      </c>
      <c r="Q40" s="84">
        <v>1953253.2475640054</v>
      </c>
      <c r="R40" s="84">
        <v>1953253.2475640054</v>
      </c>
      <c r="S40" s="84">
        <v>1828660.28851094</v>
      </c>
      <c r="T40" s="84">
        <v>1843144.7464028441</v>
      </c>
      <c r="U40" s="84">
        <v>1916477.3339703204</v>
      </c>
      <c r="V40" s="84">
        <v>2185044.1870874539</v>
      </c>
      <c r="W40" s="84">
        <v>2185044.1870874539</v>
      </c>
      <c r="X40" s="84">
        <v>2337546.9175367677</v>
      </c>
      <c r="Y40" s="84">
        <v>2421705.5267066951</v>
      </c>
      <c r="Z40" s="84">
        <v>2603630.5184511072</v>
      </c>
      <c r="AA40" s="84">
        <v>2812777.903221603</v>
      </c>
      <c r="AB40" s="84">
        <v>2812777.903221603</v>
      </c>
      <c r="AC40" s="84">
        <v>2565975.8002922172</v>
      </c>
      <c r="AD40" s="84">
        <v>2579780.5235451767</v>
      </c>
      <c r="AE40" s="84">
        <v>2887716.5577793601</v>
      </c>
      <c r="AF40" s="84">
        <v>3215685.7063812199</v>
      </c>
      <c r="AG40" s="84">
        <v>3215685.7063812199</v>
      </c>
    </row>
    <row r="41" spans="2:34" ht="14.25">
      <c r="B41" s="83" t="s">
        <v>102</v>
      </c>
      <c r="C41" s="84">
        <v>1451889</v>
      </c>
      <c r="D41" s="84">
        <v>1605893.6510033826</v>
      </c>
      <c r="E41" s="84">
        <v>1699277.5389540384</v>
      </c>
      <c r="F41" s="84">
        <v>2021450.970129044</v>
      </c>
      <c r="G41" s="84">
        <v>2106142.659</v>
      </c>
      <c r="H41" s="84">
        <v>2106142.659</v>
      </c>
      <c r="I41" s="84">
        <v>2075102.5250000001</v>
      </c>
      <c r="J41" s="84">
        <v>2234763.9404683239</v>
      </c>
      <c r="K41" s="84">
        <v>2280869.3636984448</v>
      </c>
      <c r="L41" s="84">
        <v>2390298.927835403</v>
      </c>
      <c r="M41" s="84">
        <v>2390298.927835403</v>
      </c>
      <c r="N41" s="84">
        <v>2407523.2523395573</v>
      </c>
      <c r="O41" s="84">
        <v>2447172.7798143197</v>
      </c>
      <c r="P41" s="84">
        <v>2430276.5294985198</v>
      </c>
      <c r="Q41" s="84">
        <v>2266695.6750133396</v>
      </c>
      <c r="R41" s="84">
        <v>2266695.6750133396</v>
      </c>
      <c r="S41" s="84">
        <v>2173763.9478742499</v>
      </c>
      <c r="T41" s="84">
        <v>2258494.2929663495</v>
      </c>
      <c r="U41" s="84">
        <v>2339278.5110008097</v>
      </c>
      <c r="V41" s="84">
        <v>2550716.619762932</v>
      </c>
      <c r="W41" s="84">
        <v>2550716.619762932</v>
      </c>
      <c r="X41" s="84">
        <v>2724797.9837279227</v>
      </c>
      <c r="Y41" s="84">
        <v>2829583.0202709981</v>
      </c>
      <c r="Z41" s="84">
        <v>3060450.2683112565</v>
      </c>
      <c r="AA41" s="84">
        <v>3263641.7421210408</v>
      </c>
      <c r="AB41" s="84">
        <v>3263641.7421210408</v>
      </c>
      <c r="AC41" s="84">
        <v>3129497.6953070085</v>
      </c>
      <c r="AD41" s="84">
        <v>3112811.4057459636</v>
      </c>
      <c r="AE41" s="84">
        <v>3396793.2835313254</v>
      </c>
      <c r="AF41" s="84">
        <v>3757520.1613537902</v>
      </c>
      <c r="AG41" s="84">
        <v>3757520.1613537902</v>
      </c>
    </row>
    <row r="42" spans="2:34" ht="14.25">
      <c r="B42" s="82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</row>
    <row r="43" spans="2:34" ht="14.25">
      <c r="B43" s="83" t="s">
        <v>103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</row>
    <row r="44" spans="2:34" ht="14.25">
      <c r="B44" s="86" t="s">
        <v>104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</row>
    <row r="45" spans="2:34" ht="14.25">
      <c r="B45" s="82" t="s">
        <v>105</v>
      </c>
      <c r="C45" s="81">
        <v>716942.8</v>
      </c>
      <c r="D45" s="81">
        <v>716942.82499999995</v>
      </c>
      <c r="E45" s="81">
        <v>716942.82499999995</v>
      </c>
      <c r="F45" s="81">
        <v>716942.82499999995</v>
      </c>
      <c r="G45" s="81">
        <v>716942.82499999995</v>
      </c>
      <c r="H45" s="81">
        <v>716942.82499999995</v>
      </c>
      <c r="I45" s="81">
        <v>716942.82499999995</v>
      </c>
      <c r="J45" s="81">
        <v>3010521.3129399996</v>
      </c>
      <c r="K45" s="81">
        <v>3010521.3129399996</v>
      </c>
      <c r="L45" s="81">
        <v>3642550.3339399998</v>
      </c>
      <c r="M45" s="81">
        <v>3642550.3339399998</v>
      </c>
      <c r="N45" s="81">
        <v>3631648.5009399988</v>
      </c>
      <c r="O45" s="81">
        <v>3688393.7988617509</v>
      </c>
      <c r="P45" s="81">
        <v>3709551.9356101723</v>
      </c>
      <c r="Q45" s="81">
        <v>5548574.6710160049</v>
      </c>
      <c r="R45" s="81">
        <v>5548574.6710160049</v>
      </c>
      <c r="S45" s="81">
        <v>5528852.9792980962</v>
      </c>
      <c r="T45" s="81">
        <v>6195353.1728607658</v>
      </c>
      <c r="U45" s="81">
        <v>6171002.0519211879</v>
      </c>
      <c r="V45" s="81">
        <v>6151175.0957755623</v>
      </c>
      <c r="W45" s="81">
        <v>6151175.0957755623</v>
      </c>
      <c r="X45" s="81">
        <v>6148497.6574382242</v>
      </c>
      <c r="Y45" s="81">
        <v>6089449.3397189397</v>
      </c>
      <c r="Z45" s="81">
        <v>6006308.421773538</v>
      </c>
      <c r="AA45" s="81">
        <v>5935688.0846138773</v>
      </c>
      <c r="AB45" s="81">
        <v>5935688.0846138773</v>
      </c>
      <c r="AC45" s="81">
        <v>5928943.0753037157</v>
      </c>
      <c r="AD45" s="81">
        <v>5942979.743764203</v>
      </c>
      <c r="AE45" s="81">
        <v>5946022.1858171215</v>
      </c>
      <c r="AF45" s="81">
        <v>5932629.3004863905</v>
      </c>
      <c r="AG45" s="81">
        <v>5932629.3004863905</v>
      </c>
      <c r="AH45" s="81"/>
    </row>
    <row r="46" spans="2:34" ht="14.25">
      <c r="B46" s="82" t="s">
        <v>106</v>
      </c>
      <c r="C46" s="81">
        <v>1074219.2</v>
      </c>
      <c r="D46" s="81">
        <v>1074219.173</v>
      </c>
      <c r="E46" s="81">
        <v>1074219.173</v>
      </c>
      <c r="F46" s="81">
        <v>1074219.173</v>
      </c>
      <c r="G46" s="81">
        <v>1074219.173</v>
      </c>
      <c r="H46" s="81">
        <v>1074219.173</v>
      </c>
      <c r="I46" s="81">
        <v>1074219.173</v>
      </c>
      <c r="J46" s="81">
        <v>684593.30708175164</v>
      </c>
      <c r="K46" s="81">
        <v>684593.30708175164</v>
      </c>
      <c r="L46" s="81">
        <v>52459.519921751496</v>
      </c>
      <c r="M46" s="81">
        <v>52459.519921751496</v>
      </c>
      <c r="N46" s="81">
        <v>52459.519921751496</v>
      </c>
      <c r="O46" s="81">
        <v>0</v>
      </c>
      <c r="P46" s="81">
        <v>0</v>
      </c>
      <c r="Q46" s="81">
        <v>660652.37369000004</v>
      </c>
      <c r="R46" s="81">
        <v>660652.37369000004</v>
      </c>
      <c r="S46" s="81">
        <v>660652.37369000004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0</v>
      </c>
      <c r="AD46" s="81">
        <v>0</v>
      </c>
      <c r="AE46" s="81">
        <v>0</v>
      </c>
      <c r="AF46" s="81">
        <v>0</v>
      </c>
      <c r="AG46" s="81">
        <v>0</v>
      </c>
      <c r="AH46" s="81"/>
    </row>
    <row r="47" spans="2:34" ht="14.25">
      <c r="B47" s="82" t="s">
        <v>107</v>
      </c>
      <c r="C47" s="81">
        <v>644867.5</v>
      </c>
      <c r="D47" s="81">
        <v>646521.98308819602</v>
      </c>
      <c r="E47" s="81">
        <v>653570.19694447261</v>
      </c>
      <c r="F47" s="81">
        <v>658698.43956770271</v>
      </c>
      <c r="G47" s="81">
        <v>651702.83700000006</v>
      </c>
      <c r="H47" s="81">
        <v>651702.83700000006</v>
      </c>
      <c r="I47" s="81">
        <v>633987.80200000003</v>
      </c>
      <c r="J47" s="81">
        <v>601582.91155297484</v>
      </c>
      <c r="K47" s="81">
        <v>627388.65983121819</v>
      </c>
      <c r="L47" s="81">
        <v>645826.13726949494</v>
      </c>
      <c r="M47" s="81">
        <v>645826.13726949494</v>
      </c>
      <c r="N47" s="81">
        <v>659652.242691939</v>
      </c>
      <c r="O47" s="81">
        <v>693716.8494325619</v>
      </c>
      <c r="P47" s="81">
        <v>730716.84926951607</v>
      </c>
      <c r="Q47" s="81">
        <v>801248.04475464241</v>
      </c>
      <c r="R47" s="81">
        <v>801248.04475464241</v>
      </c>
      <c r="S47" s="81">
        <v>838585.06354480621</v>
      </c>
      <c r="T47" s="81">
        <v>898351.66395900492</v>
      </c>
      <c r="U47" s="81">
        <v>949152.6503383104</v>
      </c>
      <c r="V47" s="81">
        <v>992784.15356087696</v>
      </c>
      <c r="W47" s="81">
        <v>992784.15356087696</v>
      </c>
      <c r="X47" s="81">
        <v>1033777.9387391997</v>
      </c>
      <c r="Y47" s="81">
        <v>1097390.5070267201</v>
      </c>
      <c r="Z47" s="81">
        <v>1168808.6524483159</v>
      </c>
      <c r="AA47" s="81">
        <v>1248427.7630465897</v>
      </c>
      <c r="AB47" s="81">
        <v>1248427.7630465897</v>
      </c>
      <c r="AC47" s="81">
        <v>1289122.13679183</v>
      </c>
      <c r="AD47" s="81">
        <v>1342570.8382972004</v>
      </c>
      <c r="AE47" s="81">
        <v>1428176.5361358137</v>
      </c>
      <c r="AF47" s="81">
        <v>1516823.8533836999</v>
      </c>
      <c r="AG47" s="81">
        <v>1516822.8533837027</v>
      </c>
      <c r="AH47" s="81"/>
    </row>
    <row r="48" spans="2:34" ht="32.25" customHeight="1">
      <c r="B48" s="82" t="s">
        <v>108</v>
      </c>
      <c r="C48" s="81">
        <v>3211.4</v>
      </c>
      <c r="D48" s="88">
        <v>1722.9231004010298</v>
      </c>
      <c r="E48" s="88">
        <v>5301.1127407835356</v>
      </c>
      <c r="F48" s="88">
        <v>-778.61665021189253</v>
      </c>
      <c r="G48" s="88">
        <v>1187.2180000000001</v>
      </c>
      <c r="H48" s="81">
        <v>1187.2180000000001</v>
      </c>
      <c r="I48" s="88">
        <v>-6191.1850000000004</v>
      </c>
      <c r="J48" s="88">
        <v>-11449.754717812977</v>
      </c>
      <c r="K48" s="88">
        <v>-16545.440256414782</v>
      </c>
      <c r="L48" s="88">
        <v>-18764.943412328161</v>
      </c>
      <c r="M48" s="65">
        <v>-18764.943412328161</v>
      </c>
      <c r="N48" s="65">
        <v>-35969.59464584387</v>
      </c>
      <c r="O48" s="65">
        <v>-27261.497191088965</v>
      </c>
      <c r="P48" s="65">
        <v>-34614.157542331792</v>
      </c>
      <c r="Q48" s="65">
        <v>-51931</v>
      </c>
      <c r="R48" s="65">
        <v>-51930.259348894535</v>
      </c>
      <c r="S48" s="65">
        <v>-61610.584227059684</v>
      </c>
      <c r="T48" s="65">
        <v>-54097.677666359275</v>
      </c>
      <c r="U48" s="65">
        <v>-78476.21667622088</v>
      </c>
      <c r="V48" s="65">
        <v>-82502.249289491388</v>
      </c>
      <c r="W48" s="65">
        <v>-82502.249289491388</v>
      </c>
      <c r="X48" s="65">
        <v>-62516.151883317085</v>
      </c>
      <c r="Y48" s="65">
        <v>5459.49132498782</v>
      </c>
      <c r="Z48" s="65">
        <v>47937.120225086117</v>
      </c>
      <c r="AA48" s="65">
        <v>83737.326832335923</v>
      </c>
      <c r="AB48" s="65">
        <v>83737.326832335923</v>
      </c>
      <c r="AC48" s="65">
        <v>5556.3225606080159</v>
      </c>
      <c r="AD48" s="65">
        <v>-76531.250576182167</v>
      </c>
      <c r="AE48" s="65">
        <v>-31336.845292973187</v>
      </c>
      <c r="AF48" s="65">
        <v>55426.021910058407</v>
      </c>
      <c r="AG48" s="65">
        <v>55426.021910058407</v>
      </c>
    </row>
    <row r="49" spans="1:42" ht="14.25">
      <c r="B49" s="83" t="s">
        <v>109</v>
      </c>
      <c r="C49" s="84">
        <v>2439240.9</v>
      </c>
      <c r="D49" s="84">
        <v>2439406.9041885971</v>
      </c>
      <c r="E49" s="84">
        <v>2450033.307685256</v>
      </c>
      <c r="F49" s="84">
        <v>2449081.8209174904</v>
      </c>
      <c r="G49" s="84">
        <v>2444052.0529999998</v>
      </c>
      <c r="H49" s="84">
        <v>2444052.0529999998</v>
      </c>
      <c r="I49" s="84">
        <v>2418958.6149999998</v>
      </c>
      <c r="J49" s="84">
        <v>4285247.7768569132</v>
      </c>
      <c r="K49" s="84">
        <v>4305957.8395965546</v>
      </c>
      <c r="L49" s="84">
        <v>4322071.047718918</v>
      </c>
      <c r="M49" s="84">
        <v>4322071.047718918</v>
      </c>
      <c r="N49" s="84">
        <v>4307790.6689078454</v>
      </c>
      <c r="O49" s="84">
        <v>4354849.1511032237</v>
      </c>
      <c r="P49" s="84">
        <v>4405654.6273373561</v>
      </c>
      <c r="Q49" s="84">
        <v>6958544.8301117523</v>
      </c>
      <c r="R49" s="84">
        <v>6958544.8301117523</v>
      </c>
      <c r="S49" s="84">
        <v>6966478.8323058402</v>
      </c>
      <c r="T49" s="84">
        <v>7039607.1591534112</v>
      </c>
      <c r="U49" s="84">
        <v>7041679.4855832774</v>
      </c>
      <c r="V49" s="84">
        <v>7061457.000046948</v>
      </c>
      <c r="W49" s="84">
        <v>7061457.000046948</v>
      </c>
      <c r="X49" s="84">
        <v>7119759.4442941062</v>
      </c>
      <c r="Y49" s="84">
        <v>7192299.3380706478</v>
      </c>
      <c r="Z49" s="84">
        <v>7223054.19444694</v>
      </c>
      <c r="AA49" s="84">
        <v>7267853.1744928034</v>
      </c>
      <c r="AB49" s="84">
        <v>7267853.1744928034</v>
      </c>
      <c r="AC49" s="84">
        <v>7223620.5346561577</v>
      </c>
      <c r="AD49" s="84">
        <v>7209019.3314852212</v>
      </c>
      <c r="AE49" s="84">
        <v>7342861.8766599623</v>
      </c>
      <c r="AF49" s="84">
        <v>7504879.1757801501</v>
      </c>
      <c r="AG49" s="84">
        <v>7504879.1757801501</v>
      </c>
    </row>
    <row r="50" spans="1:42" ht="14.25">
      <c r="B50" s="89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</row>
    <row r="51" spans="1:42" ht="14.25">
      <c r="B51" s="90" t="s">
        <v>110</v>
      </c>
      <c r="C51" s="81">
        <v>730275.9</v>
      </c>
      <c r="D51" s="81">
        <v>782200.40690036444</v>
      </c>
      <c r="E51" s="81">
        <v>835603.49426011695</v>
      </c>
      <c r="F51" s="81">
        <v>839164.72099917976</v>
      </c>
      <c r="G51" s="81">
        <v>812909.24300000002</v>
      </c>
      <c r="H51" s="81">
        <v>812909.24300000002</v>
      </c>
      <c r="I51" s="81">
        <v>890434.25699999998</v>
      </c>
      <c r="J51" s="81">
        <v>678641.41556626162</v>
      </c>
      <c r="K51" s="81">
        <v>701421.9045579877</v>
      </c>
      <c r="L51" s="81">
        <v>703964.32090616715</v>
      </c>
      <c r="M51" s="81">
        <v>703964.32090616715</v>
      </c>
      <c r="N51" s="81">
        <v>708955.22047653771</v>
      </c>
      <c r="O51" s="81">
        <v>705400.35348032543</v>
      </c>
      <c r="P51" s="81">
        <v>714941.6338548467</v>
      </c>
      <c r="Q51" s="81">
        <v>696253.52762398636</v>
      </c>
      <c r="R51" s="81">
        <v>696253.52762398636</v>
      </c>
      <c r="S51" s="81">
        <v>706332.73154328193</v>
      </c>
      <c r="T51" s="81">
        <v>708332.41783306585</v>
      </c>
      <c r="U51" s="81">
        <v>726734.99801305984</v>
      </c>
      <c r="V51" s="81">
        <v>744139.54953911889</v>
      </c>
      <c r="W51" s="81">
        <v>744139.54953911889</v>
      </c>
      <c r="X51" s="81">
        <v>772790.02872006083</v>
      </c>
      <c r="Y51" s="81">
        <v>898287.05684986</v>
      </c>
      <c r="Z51" s="81">
        <v>882507.65520796087</v>
      </c>
      <c r="AA51" s="81">
        <v>883360.04991811316</v>
      </c>
      <c r="AB51" s="81">
        <v>883360.04991811316</v>
      </c>
      <c r="AC51" s="81">
        <v>889734.76077596087</v>
      </c>
      <c r="AD51" s="81">
        <v>870069.89588251989</v>
      </c>
      <c r="AE51" s="81">
        <v>871888.49404224986</v>
      </c>
      <c r="AF51" s="81">
        <v>914667.5404463989</v>
      </c>
      <c r="AG51" s="81">
        <v>914667.5404463989</v>
      </c>
      <c r="AH51" s="81"/>
    </row>
    <row r="52" spans="1:42" ht="14.25">
      <c r="B52" s="8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</row>
    <row r="53" spans="1:42" ht="14.25">
      <c r="B53" s="83" t="s">
        <v>111</v>
      </c>
      <c r="C53" s="84">
        <v>3169516.8</v>
      </c>
      <c r="D53" s="84">
        <v>3221607.3110889615</v>
      </c>
      <c r="E53" s="84">
        <v>3285636.801945373</v>
      </c>
      <c r="F53" s="84">
        <v>3288246.5419166703</v>
      </c>
      <c r="G53" s="84">
        <v>3256961.2960000001</v>
      </c>
      <c r="H53" s="84">
        <v>3256961.2960000001</v>
      </c>
      <c r="I53" s="84">
        <v>3309392.8719999995</v>
      </c>
      <c r="J53" s="84">
        <v>4963889.1924231751</v>
      </c>
      <c r="K53" s="84">
        <v>5007379.7441545427</v>
      </c>
      <c r="L53" s="84">
        <v>5026035.3686250849</v>
      </c>
      <c r="M53" s="84">
        <v>5026035.3686250849</v>
      </c>
      <c r="N53" s="84">
        <v>5016745.8893843833</v>
      </c>
      <c r="O53" s="84">
        <v>5060249.5045835488</v>
      </c>
      <c r="P53" s="84">
        <v>5120596.2611922026</v>
      </c>
      <c r="Q53" s="84">
        <v>7654798.3577357382</v>
      </c>
      <c r="R53" s="84">
        <v>7654798.3577357382</v>
      </c>
      <c r="S53" s="84">
        <v>7672811.5638491204</v>
      </c>
      <c r="T53" s="84">
        <v>7747938.5769864768</v>
      </c>
      <c r="U53" s="84">
        <v>7768414.483596337</v>
      </c>
      <c r="V53" s="84">
        <v>7805596.549586067</v>
      </c>
      <c r="W53" s="84">
        <v>7805596.549586067</v>
      </c>
      <c r="X53" s="84">
        <v>7892549.4730141666</v>
      </c>
      <c r="Y53" s="84">
        <v>8090586.3949205074</v>
      </c>
      <c r="Z53" s="84">
        <v>8105561.8496549008</v>
      </c>
      <c r="AA53" s="84">
        <v>8151213.2244109167</v>
      </c>
      <c r="AB53" s="84">
        <v>8151213.2244109167</v>
      </c>
      <c r="AC53" s="84">
        <v>8113356.2954321196</v>
      </c>
      <c r="AD53" s="84">
        <v>8079089.2273677411</v>
      </c>
      <c r="AE53" s="84">
        <v>8214750.3707022127</v>
      </c>
      <c r="AF53" s="84">
        <v>8419546.7162265498</v>
      </c>
      <c r="AG53" s="84">
        <v>8419546.7162265498</v>
      </c>
    </row>
    <row r="54" spans="1:42" ht="14.25">
      <c r="B54" s="82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</row>
    <row r="55" spans="1:42" ht="14.25">
      <c r="B55" s="83" t="s">
        <v>61</v>
      </c>
      <c r="C55" s="84">
        <v>4621405.8</v>
      </c>
      <c r="D55" s="84">
        <v>4827500.9620923437</v>
      </c>
      <c r="E55" s="84">
        <v>4984914.3408994116</v>
      </c>
      <c r="F55" s="84">
        <v>5309697.5120457141</v>
      </c>
      <c r="G55" s="84">
        <v>5363103.9550000001</v>
      </c>
      <c r="H55" s="84">
        <v>5363103.9550000001</v>
      </c>
      <c r="I55" s="84">
        <v>5384495.3969999999</v>
      </c>
      <c r="J55" s="84">
        <v>7198651.1328914985</v>
      </c>
      <c r="K55" s="84">
        <v>7288248.1078529879</v>
      </c>
      <c r="L55" s="84">
        <v>7416334.2964604879</v>
      </c>
      <c r="M55" s="84">
        <v>7416334.2964604879</v>
      </c>
      <c r="N55" s="84">
        <v>7424269.1417239401</v>
      </c>
      <c r="O55" s="84">
        <v>7507422.2843978684</v>
      </c>
      <c r="P55" s="84">
        <v>7550872.7906907219</v>
      </c>
      <c r="Q55" s="84">
        <v>9921494.0327490773</v>
      </c>
      <c r="R55" s="84">
        <v>9921494.0327490773</v>
      </c>
      <c r="S55" s="84">
        <v>9846575.5117233749</v>
      </c>
      <c r="T55" s="84">
        <v>10006432.869952826</v>
      </c>
      <c r="U55" s="84">
        <v>10107692.994597146</v>
      </c>
      <c r="V55" s="84">
        <v>10356314.169349</v>
      </c>
      <c r="W55" s="84">
        <v>10356314.169349</v>
      </c>
      <c r="X55" s="84">
        <v>10617347.456742089</v>
      </c>
      <c r="Y55" s="84">
        <v>10920169.415191505</v>
      </c>
      <c r="Z55" s="84">
        <v>11166012.117966156</v>
      </c>
      <c r="AA55" s="84">
        <v>11414854.966531958</v>
      </c>
      <c r="AB55" s="84">
        <v>11414854.966531958</v>
      </c>
      <c r="AC55" s="84">
        <v>11242853.9907391</v>
      </c>
      <c r="AD55" s="84">
        <v>11191900.633113705</v>
      </c>
      <c r="AE55" s="84">
        <v>11611542.6542335</v>
      </c>
      <c r="AF55" s="84">
        <v>12177066.577580342</v>
      </c>
      <c r="AG55" s="84">
        <v>12177066.577580342</v>
      </c>
    </row>
    <row r="56" spans="1:42" ht="14.25"/>
    <row r="57" spans="1:42" ht="14.25">
      <c r="A57" s="8"/>
    </row>
    <row r="58" spans="1:42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1:42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"/>
      <c r="AJ59" s="8"/>
      <c r="AK59" s="8"/>
      <c r="AL59" s="8"/>
      <c r="AM59" s="8"/>
      <c r="AN59" s="8"/>
      <c r="AO59" s="8"/>
      <c r="AP59" s="8"/>
    </row>
    <row r="60" spans="1:42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1"/>
      <c r="AJ60" s="8"/>
      <c r="AK60" s="8"/>
      <c r="AL60" s="8"/>
      <c r="AM60" s="8"/>
      <c r="AN60" s="8"/>
      <c r="AO60" s="8"/>
      <c r="AP60" s="8"/>
    </row>
    <row r="61" spans="1:42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1"/>
      <c r="AJ61" s="8"/>
      <c r="AK61" s="8"/>
      <c r="AL61" s="8"/>
      <c r="AM61" s="8"/>
      <c r="AN61" s="8"/>
      <c r="AO61" s="8"/>
      <c r="AP61" s="8"/>
    </row>
    <row r="62" spans="1:42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1"/>
      <c r="AJ62" s="8"/>
      <c r="AK62" s="8"/>
      <c r="AL62" s="8"/>
      <c r="AM62" s="8"/>
      <c r="AN62" s="8"/>
      <c r="AO62" s="8"/>
      <c r="AP62" s="8"/>
    </row>
    <row r="63" spans="1:42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1"/>
      <c r="AJ63" s="8"/>
      <c r="AK63" s="8"/>
      <c r="AL63" s="8"/>
      <c r="AM63" s="8"/>
      <c r="AN63" s="8"/>
      <c r="AO63" s="8"/>
      <c r="AP63" s="8"/>
    </row>
    <row r="64" spans="1:42" s="92" customFormat="1" ht="14.25">
      <c r="A64" s="24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24"/>
      <c r="AJ64" s="24"/>
      <c r="AK64" s="24"/>
      <c r="AL64" s="24"/>
      <c r="AM64" s="24"/>
      <c r="AN64" s="24"/>
      <c r="AO64" s="24"/>
      <c r="AP64" s="24"/>
    </row>
    <row r="65" spans="1:42" ht="14.25" hidden="1">
      <c r="A65" s="8"/>
      <c r="B65" s="24"/>
      <c r="C65" s="24"/>
      <c r="D65" s="24"/>
      <c r="E65" s="24"/>
      <c r="F65" s="24"/>
      <c r="G65" s="39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1"/>
      <c r="AJ65" s="8"/>
      <c r="AK65" s="8"/>
      <c r="AL65" s="8"/>
      <c r="AM65" s="8"/>
      <c r="AN65" s="8"/>
      <c r="AO65" s="8"/>
      <c r="AP65" s="8"/>
    </row>
    <row r="66" spans="1:42" ht="14.25" hidden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1"/>
      <c r="AI66" s="1"/>
      <c r="AJ66" s="8"/>
      <c r="AK66" s="8"/>
      <c r="AL66" s="8"/>
      <c r="AM66" s="8"/>
      <c r="AN66" s="8"/>
      <c r="AO66" s="8"/>
      <c r="AP66" s="8"/>
    </row>
    <row r="67" spans="1:42" ht="14.25" hidden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AF67" s="8"/>
      <c r="AG67" s="8"/>
      <c r="AH67" s="1"/>
    </row>
    <row r="68" spans="1:42" ht="14.25" hidden="1">
      <c r="AF68" s="8"/>
      <c r="AG68" s="8"/>
      <c r="AH68" s="1"/>
    </row>
    <row r="69" spans="1:42" ht="14.25" hidden="1">
      <c r="AF69" s="8"/>
      <c r="AG69" s="8"/>
      <c r="AH69" s="1"/>
    </row>
    <row r="70" spans="1:42" ht="14.25" hidden="1">
      <c r="AF70" s="8"/>
      <c r="AG70" s="8"/>
      <c r="AH70" s="1"/>
    </row>
    <row r="71" spans="1:42" ht="0" hidden="1" customHeight="1">
      <c r="AF71" s="8"/>
      <c r="AG71" s="8"/>
      <c r="AH71" s="1"/>
    </row>
    <row r="72" spans="1:42" ht="0" hidden="1" customHeight="1">
      <c r="AF72" s="8"/>
      <c r="AG72" s="8"/>
      <c r="AH72" s="1"/>
    </row>
    <row r="73" spans="1:42" ht="0" hidden="1" customHeight="1">
      <c r="AF73" s="8"/>
      <c r="AG73" s="8"/>
      <c r="AH73" s="8"/>
    </row>
    <row r="74" spans="1:42" ht="0" hidden="1" customHeight="1">
      <c r="AF74" s="8"/>
      <c r="AG74" s="8"/>
      <c r="AH74" s="8"/>
    </row>
    <row r="75" spans="1:42" ht="0" hidden="1" customHeight="1"/>
    <row r="76" spans="1:42" ht="0" hidden="1" customHeight="1"/>
    <row r="77" spans="1:42" ht="0" hidden="1" customHeight="1"/>
    <row r="78" spans="1:42" ht="0" hidden="1" customHeight="1"/>
    <row r="79" spans="1:42" ht="0" hidden="1" customHeight="1"/>
    <row r="80" spans="1:42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3" width="13" style="73" customWidth="1"/>
    <col min="34" max="37" width="13" style="73" hidden="1" customWidth="1"/>
    <col min="38" max="16384" width="12.85546875" style="73" hidden="1"/>
  </cols>
  <sheetData>
    <row r="1" spans="2:33" ht="14.25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2:33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2:33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2:33" ht="8.2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2:33" ht="14.25">
      <c r="B5" s="93"/>
    </row>
    <row r="6" spans="2:33" ht="36" customHeight="1" thickBot="1">
      <c r="B6" s="77" t="s">
        <v>112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</row>
    <row r="7" spans="2:33" ht="15" thickTop="1">
      <c r="B7" s="19"/>
      <c r="C7" s="94"/>
      <c r="D7" s="94"/>
      <c r="E7" s="94"/>
      <c r="F7" s="94"/>
      <c r="G7" s="94"/>
      <c r="H7" s="94"/>
      <c r="Q7" s="95"/>
    </row>
    <row r="8" spans="2:33" ht="14.25">
      <c r="B8" s="96" t="s">
        <v>113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  <c r="AE8" s="65">
        <v>107529.61199999999</v>
      </c>
      <c r="AF8" s="65">
        <v>132623.48400000003</v>
      </c>
      <c r="AG8" s="65">
        <v>340919.59</v>
      </c>
    </row>
    <row r="9" spans="2:33" ht="14.25">
      <c r="B9" s="97" t="s">
        <v>114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</row>
    <row r="10" spans="2:33" ht="14.25">
      <c r="B10" s="96" t="s">
        <v>115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  <c r="AE10" s="65">
        <v>82413.917000000016</v>
      </c>
      <c r="AF10" s="65">
        <v>95049.562999999995</v>
      </c>
      <c r="AG10" s="65">
        <v>347720.027</v>
      </c>
    </row>
    <row r="11" spans="2:33" ht="14.25">
      <c r="B11" s="96" t="s">
        <v>116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  <c r="AE11" s="65">
        <v>16483.510999999999</v>
      </c>
      <c r="AF11" s="65">
        <v>7771.6239999999998</v>
      </c>
      <c r="AG11" s="65">
        <v>25565.298999999999</v>
      </c>
    </row>
    <row r="12" spans="2:33" ht="14.25">
      <c r="B12" s="96" t="s">
        <v>117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  <c r="AE12" s="65">
        <v>-19965.488999999998</v>
      </c>
      <c r="AF12" s="65">
        <v>-16949.857000000004</v>
      </c>
      <c r="AG12" s="65">
        <v>-58233.406000000003</v>
      </c>
    </row>
    <row r="13" spans="2:33" ht="14.25">
      <c r="B13" s="96" t="s">
        <v>118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</row>
    <row r="14" spans="2:33" ht="14.25">
      <c r="B14" s="96" t="s">
        <v>119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</row>
    <row r="15" spans="2:33" ht="14.25">
      <c r="B15" s="96" t="s">
        <v>120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  <c r="AE15" s="65">
        <v>49869.266000000003</v>
      </c>
      <c r="AF15" s="65">
        <v>45155.492999999988</v>
      </c>
      <c r="AG15" s="65">
        <v>189622.685</v>
      </c>
    </row>
    <row r="16" spans="2:33" ht="14.25">
      <c r="B16" s="96" t="s">
        <v>121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  <c r="AE16" s="65">
        <v>9273.4344544276028</v>
      </c>
      <c r="AF16" s="65">
        <v>33926.832999999999</v>
      </c>
      <c r="AG16" s="65">
        <v>-23377.594000000001</v>
      </c>
    </row>
    <row r="17" spans="2:33" ht="14.25">
      <c r="B17" s="96" t="s">
        <v>122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  <c r="AE17" s="65">
        <v>5455.8580000000002</v>
      </c>
      <c r="AF17" s="65">
        <v>-8720.6409999999996</v>
      </c>
      <c r="AG17" s="65">
        <v>4085.2170000000001</v>
      </c>
    </row>
    <row r="18" spans="2:33" ht="14.25">
      <c r="B18" s="96" t="s">
        <v>123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  <c r="AE18" s="57">
        <v>-1298.3490000000002</v>
      </c>
      <c r="AF18" s="57">
        <v>-813.15700000000004</v>
      </c>
      <c r="AG18" s="57">
        <v>37.343000000000004</v>
      </c>
    </row>
    <row r="19" spans="2:33" ht="14.25">
      <c r="B19" s="96"/>
      <c r="C19" s="98">
        <v>190556.72</v>
      </c>
      <c r="D19" s="98">
        <v>48240.866999999998</v>
      </c>
      <c r="E19" s="98">
        <v>67015.971766089293</v>
      </c>
      <c r="F19" s="98">
        <v>76893.197774732515</v>
      </c>
      <c r="G19" s="98">
        <v>87717.361459178166</v>
      </c>
      <c r="H19" s="98">
        <v>279867.39799999999</v>
      </c>
      <c r="I19" s="98">
        <v>76100.721000000005</v>
      </c>
      <c r="J19" s="98">
        <v>84083.30006463069</v>
      </c>
      <c r="K19" s="98">
        <v>80871.40391746469</v>
      </c>
      <c r="L19" s="98">
        <v>95192.148000000001</v>
      </c>
      <c r="M19" s="98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  <c r="AE19" s="65">
        <v>249762.760454428</v>
      </c>
      <c r="AF19" s="65">
        <v>288043.342</v>
      </c>
      <c r="AG19" s="65">
        <v>826339.16099999996</v>
      </c>
    </row>
    <row r="20" spans="2:33" ht="14.25">
      <c r="B20" s="99" t="s">
        <v>124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</row>
    <row r="21" spans="2:33" ht="14.25">
      <c r="B21" s="100" t="s">
        <v>125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  <c r="AE21" s="65">
        <v>8464.5030000000006</v>
      </c>
      <c r="AF21" s="65">
        <v>-28523.664999999997</v>
      </c>
      <c r="AG21" s="65">
        <v>-86947.983999999997</v>
      </c>
    </row>
    <row r="22" spans="2:33" ht="14.25">
      <c r="B22" s="100" t="s">
        <v>126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  <c r="AE22" s="65">
        <v>4874.5379999999968</v>
      </c>
      <c r="AF22" s="65">
        <v>-1498.525999999998</v>
      </c>
      <c r="AG22" s="65">
        <v>-22277.087</v>
      </c>
    </row>
    <row r="23" spans="2:33" ht="14.25">
      <c r="B23" s="100" t="s">
        <v>82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</row>
    <row r="24" spans="2:33" ht="14.25">
      <c r="B24" s="100" t="s">
        <v>127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  <c r="AE24" s="65">
        <v>-24546.395</v>
      </c>
      <c r="AF24" s="65">
        <v>77309.718000000008</v>
      </c>
      <c r="AG24" s="65">
        <v>73707.558000000005</v>
      </c>
    </row>
    <row r="25" spans="2:33" ht="14.25">
      <c r="B25" s="100" t="s">
        <v>128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  <c r="AE25" s="65">
        <v>-12908.417999999998</v>
      </c>
      <c r="AF25" s="65">
        <v>-9106.3690000000024</v>
      </c>
      <c r="AG25" s="65">
        <v>26190.984</v>
      </c>
    </row>
    <row r="26" spans="2:33" ht="14.25">
      <c r="B26" s="100" t="s">
        <v>99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  <c r="AE26" s="65">
        <v>5408.808</v>
      </c>
      <c r="AF26" s="65">
        <v>-3884.3900000000003</v>
      </c>
      <c r="AG26" s="65">
        <v>6695.3440000000001</v>
      </c>
    </row>
    <row r="27" spans="2:33" ht="14.25">
      <c r="B27" s="100" t="s">
        <v>129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  <c r="AE27" s="57">
        <v>-11271.911999999997</v>
      </c>
      <c r="AF27" s="57">
        <v>1364.650999999998</v>
      </c>
      <c r="AG27" s="57">
        <v>-28858.966</v>
      </c>
    </row>
    <row r="28" spans="2:33" ht="15.75" customHeight="1">
      <c r="B28" s="101" t="s">
        <v>130</v>
      </c>
      <c r="C28" s="102">
        <v>133568.47699999998</v>
      </c>
      <c r="D28" s="102">
        <v>60472.049999999996</v>
      </c>
      <c r="E28" s="102">
        <v>41838.483208937083</v>
      </c>
      <c r="F28" s="102">
        <v>93441.899769049458</v>
      </c>
      <c r="G28" s="102">
        <v>73545.505174095757</v>
      </c>
      <c r="H28" s="102">
        <v>269297.93900000001</v>
      </c>
      <c r="I28" s="102">
        <v>56898.076000000015</v>
      </c>
      <c r="J28" s="102">
        <v>59336.520986194198</v>
      </c>
      <c r="K28" s="102">
        <v>51158.984582778758</v>
      </c>
      <c r="L28" s="102">
        <v>60224.821999999993</v>
      </c>
      <c r="M28" s="102">
        <v>227618.40799999994</v>
      </c>
      <c r="N28" s="102">
        <v>76750.663981338148</v>
      </c>
      <c r="O28" s="102">
        <v>101597.38188816336</v>
      </c>
      <c r="P28" s="102">
        <v>116642.75251142088</v>
      </c>
      <c r="Q28" s="102">
        <v>127146.02401999998</v>
      </c>
      <c r="R28" s="102">
        <v>418794.29100000003</v>
      </c>
      <c r="S28" s="102">
        <v>18201.426579863459</v>
      </c>
      <c r="T28" s="102">
        <v>217579.61844906397</v>
      </c>
      <c r="U28" s="102">
        <v>140454.08047821798</v>
      </c>
      <c r="V28" s="102">
        <v>127593.39497194317</v>
      </c>
      <c r="W28" s="102">
        <v>503826.79147908883</v>
      </c>
      <c r="X28" s="102">
        <v>125267.62604222263</v>
      </c>
      <c r="Y28" s="102">
        <v>236278.76518213606</v>
      </c>
      <c r="Z28" s="102">
        <v>308419.32230016962</v>
      </c>
      <c r="AA28" s="102">
        <v>169749.34468644566</v>
      </c>
      <c r="AB28" s="102">
        <v>839713.43821097387</v>
      </c>
      <c r="AC28" s="102">
        <v>158740.30499999999</v>
      </c>
      <c r="AD28" s="102">
        <v>92621.059545572381</v>
      </c>
      <c r="AE28" s="102">
        <v>219784.88445442799</v>
      </c>
      <c r="AF28" s="102">
        <v>323704.761</v>
      </c>
      <c r="AG28" s="102">
        <v>794849.00999999989</v>
      </c>
    </row>
    <row r="29" spans="2:33" ht="14.25">
      <c r="B29" s="96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</row>
    <row r="30" spans="2:33" ht="14.25">
      <c r="B30" s="99" t="s">
        <v>131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2:33" ht="14.25">
      <c r="B31" s="100" t="s">
        <v>132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  <c r="AE31" s="65">
        <v>-309713.42099999997</v>
      </c>
      <c r="AF31" s="65">
        <v>-551551.34400000004</v>
      </c>
      <c r="AG31" s="65">
        <v>-1540249.6040000001</v>
      </c>
    </row>
    <row r="32" spans="2:33" ht="14.25">
      <c r="B32" s="100" t="s">
        <v>133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</row>
    <row r="33" spans="2:33" ht="14.25">
      <c r="B33" s="100" t="s">
        <v>134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</row>
    <row r="34" spans="2:33" ht="14.25">
      <c r="B34" s="100" t="s">
        <v>135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  <c r="AE34" s="65">
        <v>-1388.3650000000002</v>
      </c>
      <c r="AF34" s="65">
        <v>861.57900000000018</v>
      </c>
      <c r="AG34" s="65">
        <v>-3303.5149999999999</v>
      </c>
    </row>
    <row r="35" spans="2:33" ht="14.25">
      <c r="B35" s="100" t="s">
        <v>136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  <c r="AE35" s="57">
        <v>19965.488999999998</v>
      </c>
      <c r="AF35" s="57">
        <v>16949.857000000004</v>
      </c>
      <c r="AG35" s="57">
        <v>58233.406000000003</v>
      </c>
    </row>
    <row r="36" spans="2:33" ht="14.25">
      <c r="B36" s="101" t="s">
        <v>137</v>
      </c>
      <c r="C36" s="102">
        <v>-862040.18399999989</v>
      </c>
      <c r="D36" s="102">
        <v>-212247.682</v>
      </c>
      <c r="E36" s="102">
        <v>-185819.48900014904</v>
      </c>
      <c r="F36" s="102">
        <v>-212749.54566533523</v>
      </c>
      <c r="G36" s="102">
        <v>-247505.93533451573</v>
      </c>
      <c r="H36" s="102">
        <v>-858322.65300000005</v>
      </c>
      <c r="I36" s="102">
        <v>-175453.65100000001</v>
      </c>
      <c r="J36" s="102">
        <v>-357232.50476445857</v>
      </c>
      <c r="K36" s="102">
        <v>-233303.37562003732</v>
      </c>
      <c r="L36" s="102">
        <v>-249374.91299999997</v>
      </c>
      <c r="M36" s="102">
        <v>-1015364.4449999999</v>
      </c>
      <c r="N36" s="102">
        <v>-200945.64739137606</v>
      </c>
      <c r="O36" s="102">
        <v>-251105.54718078635</v>
      </c>
      <c r="P36" s="102">
        <v>-295407.25142327655</v>
      </c>
      <c r="Q36" s="102">
        <v>-368954.74469456112</v>
      </c>
      <c r="R36" s="102">
        <v>-1116413.1906900003</v>
      </c>
      <c r="S36" s="102">
        <v>-260858.38147110777</v>
      </c>
      <c r="T36" s="102">
        <v>-310897.973897724</v>
      </c>
      <c r="U36" s="102">
        <v>-286361.75849592622</v>
      </c>
      <c r="V36" s="102">
        <v>-445817.2916087046</v>
      </c>
      <c r="W36" s="102">
        <v>-1303935.4054734625</v>
      </c>
      <c r="X36" s="102">
        <v>-334134.85181823256</v>
      </c>
      <c r="Y36" s="102">
        <v>-428495.47286724456</v>
      </c>
      <c r="Z36" s="102">
        <v>-334953.93561041896</v>
      </c>
      <c r="AA36" s="102">
        <v>-327826.01970410382</v>
      </c>
      <c r="AB36" s="102">
        <v>-1425409.1500000001</v>
      </c>
      <c r="AC36" s="102">
        <v>-391349.01365850552</v>
      </c>
      <c r="AD36" s="102">
        <v>-269093.49434149452</v>
      </c>
      <c r="AE36" s="102">
        <v>-291136.29699999996</v>
      </c>
      <c r="AF36" s="102">
        <v>-533739.90800000005</v>
      </c>
      <c r="AG36" s="102">
        <v>-1485319.713</v>
      </c>
    </row>
    <row r="37" spans="2:33" ht="14.25">
      <c r="B37" s="96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3" ht="14.25">
      <c r="B38" s="99" t="s">
        <v>138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2:33" ht="12.75" customHeight="1">
      <c r="B39" s="100" t="s">
        <v>139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  <c r="AE39" s="65">
        <v>5455.8579999999965</v>
      </c>
      <c r="AF39" s="65">
        <v>-8720.6409999999996</v>
      </c>
      <c r="AG39" s="65">
        <v>21170.010999999999</v>
      </c>
    </row>
    <row r="40" spans="2:33" ht="14.25">
      <c r="B40" s="100" t="s">
        <v>140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  <c r="AE40" s="65">
        <v>5750.0130000000008</v>
      </c>
      <c r="AF40" s="65">
        <v>20598.013999999996</v>
      </c>
      <c r="AG40" s="65">
        <v>31072.92</v>
      </c>
    </row>
    <row r="41" spans="2:33" ht="14.25">
      <c r="B41" s="100" t="s">
        <v>141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  <c r="AE41" s="65">
        <v>-5000</v>
      </c>
      <c r="AF41" s="65">
        <v>69397.724757160177</v>
      </c>
      <c r="AG41" s="65">
        <v>64397.724757160184</v>
      </c>
    </row>
    <row r="42" spans="2:33" ht="14.25">
      <c r="B42" s="100" t="s">
        <v>142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  <c r="AE42" s="65">
        <v>-1500</v>
      </c>
      <c r="AF42" s="65">
        <v>-4083.3330000000005</v>
      </c>
      <c r="AG42" s="65">
        <v>-12083.333000000001</v>
      </c>
    </row>
    <row r="43" spans="2:33" ht="14.25">
      <c r="B43" s="100" t="s">
        <v>143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  <c r="AE43" s="65">
        <v>2967.9131607690306</v>
      </c>
      <c r="AF43" s="65">
        <v>-10831.543615196639</v>
      </c>
      <c r="AG43" s="65">
        <v>-5658.9679999999998</v>
      </c>
    </row>
    <row r="44" spans="2:33" ht="14.25">
      <c r="B44" s="100" t="s">
        <v>144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  <c r="AE44" s="65">
        <v>-2413.4169999999976</v>
      </c>
      <c r="AF44" s="65">
        <v>-4672.244999999999</v>
      </c>
      <c r="AG44" s="65">
        <v>-24228.794999999998</v>
      </c>
    </row>
    <row r="45" spans="2:33" ht="14.25">
      <c r="B45" s="100" t="s">
        <v>65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  <c r="AE45" s="65">
        <v>-48890.019</v>
      </c>
      <c r="AF45" s="65">
        <v>-41530.853000000003</v>
      </c>
      <c r="AG45" s="65">
        <v>-187883.24400000001</v>
      </c>
    </row>
    <row r="46" spans="2:33" ht="12.75" customHeight="1">
      <c r="B46" s="100" t="s">
        <v>145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  <c r="AE46" s="65">
        <v>359000</v>
      </c>
      <c r="AF46" s="65">
        <v>1200000</v>
      </c>
      <c r="AG46" s="65">
        <v>1667000</v>
      </c>
    </row>
    <row r="47" spans="2:33" ht="14.25">
      <c r="B47" s="100" t="s">
        <v>146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  <c r="AE47" s="65">
        <v>-49945.818999999989</v>
      </c>
      <c r="AF47" s="65">
        <v>-1324366.034</v>
      </c>
      <c r="AG47" s="65">
        <v>-1497949.9720000001</v>
      </c>
    </row>
    <row r="48" spans="2:33" ht="14.25" customHeight="1">
      <c r="B48" s="100" t="s">
        <v>147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</row>
    <row r="49" spans="1:33" ht="14.25" customHeight="1">
      <c r="B49" s="96" t="s">
        <v>148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</row>
    <row r="50" spans="1:33" ht="14.25">
      <c r="B50" s="101" t="s">
        <v>149</v>
      </c>
      <c r="C50" s="102">
        <v>397567.01500000001</v>
      </c>
      <c r="D50" s="102">
        <v>163314.33600000001</v>
      </c>
      <c r="E50" s="102">
        <v>131137.19811039366</v>
      </c>
      <c r="F50" s="102">
        <v>249327.41128732276</v>
      </c>
      <c r="G50" s="102">
        <v>32787.837602283507</v>
      </c>
      <c r="H50" s="102">
        <v>576566.78299999994</v>
      </c>
      <c r="I50" s="102">
        <v>28382.218999999997</v>
      </c>
      <c r="J50" s="102">
        <v>1749329.6382998819</v>
      </c>
      <c r="K50" s="102">
        <v>22757.991011165697</v>
      </c>
      <c r="L50" s="102">
        <v>140737.226</v>
      </c>
      <c r="M50" s="102">
        <v>1941208.0729999999</v>
      </c>
      <c r="N50" s="102">
        <v>-64949.611721386733</v>
      </c>
      <c r="O50" s="102">
        <v>-9193.9967438339736</v>
      </c>
      <c r="P50" s="102">
        <v>-49720.833194779349</v>
      </c>
      <c r="Q50" s="102">
        <v>2315335.8409899995</v>
      </c>
      <c r="R50" s="102">
        <v>2194813.7284900006</v>
      </c>
      <c r="S50" s="102">
        <v>-109350.81862999999</v>
      </c>
      <c r="T50" s="102">
        <v>-7975.3008537009919</v>
      </c>
      <c r="U50" s="102">
        <v>17282.074773547254</v>
      </c>
      <c r="V50" s="102">
        <v>152705.4378308164</v>
      </c>
      <c r="W50" s="102">
        <v>52663.393120662666</v>
      </c>
      <c r="X50" s="102">
        <v>123369.22409997752</v>
      </c>
      <c r="Y50" s="102">
        <v>-12827.895407898501</v>
      </c>
      <c r="Z50" s="102">
        <v>16122.25482920889</v>
      </c>
      <c r="AA50" s="102">
        <v>-49467.607421287859</v>
      </c>
      <c r="AB50" s="102">
        <v>77195.976100000029</v>
      </c>
      <c r="AC50" s="102">
        <v>-101898.68399999999</v>
      </c>
      <c r="AD50" s="102">
        <v>-3480.5905455724132</v>
      </c>
      <c r="AE50" s="102">
        <v>265424.52916076907</v>
      </c>
      <c r="AF50" s="102">
        <v>-104208.91085803648</v>
      </c>
      <c r="AG50" s="102">
        <v>55837.343757160001</v>
      </c>
    </row>
    <row r="51" spans="1:33" ht="14.25">
      <c r="B51" s="96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1:33" ht="14.25">
      <c r="B52" s="96" t="s">
        <v>150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  <c r="AE52" s="65">
        <v>194074.11661519701</v>
      </c>
      <c r="AF52" s="65">
        <v>-314244.05785803654</v>
      </c>
      <c r="AG52" s="65">
        <v>-634634.35924284009</v>
      </c>
    </row>
    <row r="53" spans="1:33" ht="14.25">
      <c r="B53" s="96" t="s">
        <v>151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  <c r="AE53" s="65">
        <v>1393419.5072655999</v>
      </c>
      <c r="AF53" s="65">
        <v>1575441.1458807967</v>
      </c>
      <c r="AG53" s="65">
        <v>1854626.2562656</v>
      </c>
    </row>
    <row r="54" spans="1:33" ht="25.5">
      <c r="B54" s="96" t="s">
        <v>152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  <c r="AE54" s="57">
        <v>-12053.477999999999</v>
      </c>
      <c r="AF54" s="57">
        <v>-70573.576000000001</v>
      </c>
      <c r="AG54" s="57">
        <v>-29368.384999999998</v>
      </c>
    </row>
    <row r="55" spans="1:33" ht="14.25">
      <c r="B55" s="99" t="s">
        <v>153</v>
      </c>
      <c r="C55" s="102">
        <v>571182.85800000001</v>
      </c>
      <c r="D55" s="102">
        <v>580542.92599999998</v>
      </c>
      <c r="E55" s="102">
        <v>560156.76831918175</v>
      </c>
      <c r="F55" s="102">
        <v>693939.42971021868</v>
      </c>
      <c r="G55" s="102">
        <v>555009.60715208226</v>
      </c>
      <c r="H55" s="102">
        <v>555008.60699999996</v>
      </c>
      <c r="I55" s="102">
        <v>453782.59499999991</v>
      </c>
      <c r="J55" s="102">
        <v>1929156.6455216175</v>
      </c>
      <c r="K55" s="102">
        <v>1771004.0054955247</v>
      </c>
      <c r="L55" s="102">
        <v>1687288.8864955248</v>
      </c>
      <c r="M55" s="102">
        <v>1687290.8889999997</v>
      </c>
      <c r="N55" s="102">
        <v>1474997.43826383</v>
      </c>
      <c r="O55" s="102">
        <v>1328503.3611947186</v>
      </c>
      <c r="P55" s="102">
        <v>1137657.9245439915</v>
      </c>
      <c r="Q55" s="102">
        <v>3184473.7838404682</v>
      </c>
      <c r="R55" s="102">
        <v>3184473.5987999998</v>
      </c>
      <c r="S55" s="102">
        <v>2843215.0555610307</v>
      </c>
      <c r="T55" s="102">
        <v>2727984.6974704275</v>
      </c>
      <c r="U55" s="102">
        <v>2615764.9190351688</v>
      </c>
      <c r="V55" s="102">
        <v>2426565.6336550713</v>
      </c>
      <c r="W55" s="102">
        <v>2426564.6330517316</v>
      </c>
      <c r="X55" s="102">
        <v>2324064.4878581655</v>
      </c>
      <c r="Y55" s="102">
        <v>2088416.9791708631</v>
      </c>
      <c r="Z55" s="102">
        <v>2031445.8266359903</v>
      </c>
      <c r="AA55" s="102">
        <v>1854625.5561554839</v>
      </c>
      <c r="AB55" s="102">
        <v>1854625.5561554839</v>
      </c>
      <c r="AC55" s="102">
        <v>1560755.6596070947</v>
      </c>
      <c r="AD55" s="102">
        <v>1393419.5072656001</v>
      </c>
      <c r="AE55" s="102">
        <v>1575441.1458807965</v>
      </c>
      <c r="AF55" s="102">
        <v>1190623.5120227602</v>
      </c>
      <c r="AG55" s="102">
        <v>1190623.51202276</v>
      </c>
    </row>
    <row r="56" spans="1:33" ht="14.25"/>
    <row r="57" spans="1:33" ht="14.25"/>
    <row r="58" spans="1:33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s="92" customFormat="1" ht="14.25">
      <c r="A65" s="24"/>
      <c r="B65" s="24"/>
      <c r="C65" s="24"/>
      <c r="D65" s="24"/>
      <c r="E65" s="24"/>
      <c r="F65" s="24"/>
      <c r="G65" s="39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1:33" ht="13.9" customHeight="1">
      <c r="AF66" s="8"/>
      <c r="AG66" s="8"/>
    </row>
    <row r="67" spans="1:33" ht="0" hidden="1" customHeight="1">
      <c r="AF67" s="8"/>
      <c r="AG67" s="8"/>
    </row>
    <row r="68" spans="1:33" ht="0" hidden="1" customHeight="1">
      <c r="AF68" s="8"/>
      <c r="AG68" s="8"/>
    </row>
    <row r="69" spans="1:33" ht="0" hidden="1" customHeight="1">
      <c r="AF69" s="8"/>
      <c r="AG69" s="8"/>
    </row>
    <row r="70" spans="1:33" ht="0" hidden="1" customHeight="1">
      <c r="AF70" s="8"/>
      <c r="AG70" s="8"/>
    </row>
    <row r="71" spans="1:33" ht="0" hidden="1" customHeight="1">
      <c r="AF71" s="8"/>
      <c r="AG71" s="8"/>
    </row>
    <row r="72" spans="1:33" ht="0" hidden="1" customHeight="1">
      <c r="AF72" s="8"/>
      <c r="AG72" s="8"/>
    </row>
    <row r="73" spans="1:33" ht="0" hidden="1" customHeight="1">
      <c r="AF73" s="8"/>
      <c r="AG73" s="8"/>
    </row>
    <row r="74" spans="1:33" ht="0" hidden="1" customHeight="1"/>
    <row r="75" spans="1:33" ht="0" hidden="1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4"/>
  <sheetViews>
    <sheetView showGridLines="0" zoomScale="70" zoomScaleNormal="70" workbookViewId="0"/>
  </sheetViews>
  <sheetFormatPr baseColWidth="10" defaultColWidth="0" defaultRowHeight="12.75" customHeight="1" zeroHeight="1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/>
    <row r="6" spans="2:20">
      <c r="B6" s="103" t="s">
        <v>154</v>
      </c>
      <c r="C6" s="2"/>
      <c r="D6" s="2"/>
      <c r="E6" s="2"/>
      <c r="F6" s="2"/>
      <c r="G6" s="2"/>
      <c r="H6" s="2"/>
      <c r="I6" s="2"/>
      <c r="J6" s="2"/>
      <c r="L6" s="103" t="s">
        <v>155</v>
      </c>
      <c r="M6" s="2"/>
      <c r="N6" s="2"/>
      <c r="O6" s="2"/>
    </row>
    <row r="7" spans="2:20"/>
    <row r="8" spans="2:20" ht="25.5">
      <c r="B8" s="104" t="s">
        <v>156</v>
      </c>
      <c r="C8" s="105" t="s">
        <v>157</v>
      </c>
      <c r="D8" s="106" t="s">
        <v>158</v>
      </c>
      <c r="E8" s="106" t="s">
        <v>159</v>
      </c>
      <c r="F8" s="106" t="s">
        <v>160</v>
      </c>
      <c r="G8" s="107" t="s">
        <v>161</v>
      </c>
      <c r="H8" s="107" t="s">
        <v>162</v>
      </c>
      <c r="I8" s="107" t="s">
        <v>163</v>
      </c>
      <c r="J8" s="107" t="s">
        <v>164</v>
      </c>
    </row>
    <row r="9" spans="2:20">
      <c r="B9" s="7">
        <v>1</v>
      </c>
      <c r="C9" s="1" t="s">
        <v>165</v>
      </c>
      <c r="D9" s="7" t="s">
        <v>166</v>
      </c>
      <c r="E9" s="7" t="s">
        <v>167</v>
      </c>
      <c r="F9" s="108">
        <v>37742</v>
      </c>
      <c r="G9" s="7">
        <v>120</v>
      </c>
      <c r="H9" s="7" t="s">
        <v>168</v>
      </c>
      <c r="I9" s="7" t="s">
        <v>169</v>
      </c>
      <c r="J9" s="109">
        <f ca="1">(TODAY()-F9)/365</f>
        <v>14.805479452054794</v>
      </c>
    </row>
    <row r="10" spans="2:20">
      <c r="B10" s="7">
        <v>2</v>
      </c>
      <c r="C10" s="1" t="s">
        <v>170</v>
      </c>
      <c r="D10" s="7" t="s">
        <v>166</v>
      </c>
      <c r="E10" s="7" t="s">
        <v>167</v>
      </c>
      <c r="F10" s="108">
        <v>37803</v>
      </c>
      <c r="G10" s="7">
        <v>120</v>
      </c>
      <c r="H10" s="7" t="s">
        <v>168</v>
      </c>
      <c r="I10" s="7" t="s">
        <v>171</v>
      </c>
      <c r="J10" s="109">
        <f t="shared" ref="J10:J73" ca="1" si="0">(TODAY()-F10)/365</f>
        <v>14.638356164383561</v>
      </c>
    </row>
    <row r="11" spans="2:20">
      <c r="B11" s="7">
        <v>3</v>
      </c>
      <c r="C11" s="1" t="s">
        <v>172</v>
      </c>
      <c r="D11" s="7" t="s">
        <v>166</v>
      </c>
      <c r="E11" s="7" t="s">
        <v>167</v>
      </c>
      <c r="F11" s="108">
        <v>37895</v>
      </c>
      <c r="G11" s="7">
        <v>105</v>
      </c>
      <c r="H11" s="7" t="s">
        <v>168</v>
      </c>
      <c r="I11" s="7" t="s">
        <v>173</v>
      </c>
      <c r="J11" s="109">
        <f t="shared" ca="1" si="0"/>
        <v>14.386301369863014</v>
      </c>
    </row>
    <row r="12" spans="2:20">
      <c r="B12" s="7">
        <v>4</v>
      </c>
      <c r="C12" s="1" t="s">
        <v>174</v>
      </c>
      <c r="D12" s="7" t="s">
        <v>166</v>
      </c>
      <c r="E12" s="7" t="s">
        <v>167</v>
      </c>
      <c r="F12" s="108">
        <v>37926</v>
      </c>
      <c r="G12" s="7">
        <v>121</v>
      </c>
      <c r="H12" s="7" t="s">
        <v>168</v>
      </c>
      <c r="I12" s="7" t="s">
        <v>174</v>
      </c>
      <c r="J12" s="109">
        <f t="shared" ca="1" si="0"/>
        <v>14.301369863013699</v>
      </c>
    </row>
    <row r="13" spans="2:20">
      <c r="B13" s="110">
        <v>5</v>
      </c>
      <c r="C13" s="111" t="s">
        <v>175</v>
      </c>
      <c r="D13" s="110" t="s">
        <v>166</v>
      </c>
      <c r="E13" s="110" t="s">
        <v>167</v>
      </c>
      <c r="F13" s="112">
        <v>37956</v>
      </c>
      <c r="G13" s="110">
        <v>120</v>
      </c>
      <c r="H13" s="110" t="s">
        <v>168</v>
      </c>
      <c r="I13" s="110" t="s">
        <v>176</v>
      </c>
      <c r="J13" s="113">
        <f t="shared" ca="1" si="0"/>
        <v>14.219178082191782</v>
      </c>
    </row>
    <row r="14" spans="2:20">
      <c r="B14" s="7">
        <v>6</v>
      </c>
      <c r="C14" s="1" t="s">
        <v>177</v>
      </c>
      <c r="D14" s="7" t="s">
        <v>178</v>
      </c>
      <c r="E14" s="7" t="s">
        <v>179</v>
      </c>
      <c r="F14" s="108">
        <v>38078</v>
      </c>
      <c r="G14" s="7">
        <v>26</v>
      </c>
      <c r="H14" s="7" t="s">
        <v>168</v>
      </c>
      <c r="I14" s="7" t="s">
        <v>180</v>
      </c>
      <c r="J14" s="109">
        <f t="shared" ca="1" si="0"/>
        <v>13.884931506849314</v>
      </c>
    </row>
    <row r="15" spans="2:20">
      <c r="B15" s="7">
        <v>7</v>
      </c>
      <c r="C15" s="1" t="s">
        <v>181</v>
      </c>
      <c r="D15" s="7" t="s">
        <v>166</v>
      </c>
      <c r="E15" s="7" t="s">
        <v>167</v>
      </c>
      <c r="F15" s="108">
        <v>38108</v>
      </c>
      <c r="G15" s="7">
        <v>124</v>
      </c>
      <c r="H15" s="7" t="s">
        <v>168</v>
      </c>
      <c r="I15" s="7" t="s">
        <v>181</v>
      </c>
      <c r="J15" s="109">
        <f t="shared" ca="1" si="0"/>
        <v>13.802739726027397</v>
      </c>
    </row>
    <row r="16" spans="2:20">
      <c r="B16" s="7">
        <v>8</v>
      </c>
      <c r="C16" s="1" t="s">
        <v>182</v>
      </c>
      <c r="D16" s="7" t="s">
        <v>166</v>
      </c>
      <c r="E16" s="7" t="s">
        <v>183</v>
      </c>
      <c r="F16" s="108">
        <v>38200</v>
      </c>
      <c r="G16" s="7">
        <v>107</v>
      </c>
      <c r="H16" s="7" t="s">
        <v>168</v>
      </c>
      <c r="I16" s="7" t="s">
        <v>184</v>
      </c>
      <c r="J16" s="109">
        <f t="shared" ca="1" si="0"/>
        <v>13.550684931506849</v>
      </c>
    </row>
    <row r="17" spans="2:14">
      <c r="B17" s="7">
        <v>9</v>
      </c>
      <c r="C17" s="1" t="s">
        <v>185</v>
      </c>
      <c r="D17" s="7" t="s">
        <v>166</v>
      </c>
      <c r="E17" s="7" t="s">
        <v>167</v>
      </c>
      <c r="F17" s="108">
        <v>38261</v>
      </c>
      <c r="G17" s="7">
        <v>114</v>
      </c>
      <c r="H17" s="7" t="s">
        <v>168</v>
      </c>
      <c r="I17" s="7" t="s">
        <v>186</v>
      </c>
      <c r="J17" s="109">
        <f t="shared" ca="1" si="0"/>
        <v>13.383561643835616</v>
      </c>
    </row>
    <row r="18" spans="2:14">
      <c r="B18" s="110">
        <v>10</v>
      </c>
      <c r="C18" s="111" t="s">
        <v>187</v>
      </c>
      <c r="D18" s="110" t="s">
        <v>166</v>
      </c>
      <c r="E18" s="110" t="s">
        <v>167</v>
      </c>
      <c r="F18" s="112">
        <v>38292</v>
      </c>
      <c r="G18" s="110">
        <v>104</v>
      </c>
      <c r="H18" s="110" t="s">
        <v>168</v>
      </c>
      <c r="I18" s="110" t="s">
        <v>176</v>
      </c>
      <c r="J18" s="113">
        <f t="shared" ca="1" si="0"/>
        <v>13.298630136986301</v>
      </c>
    </row>
    <row r="19" spans="2:14">
      <c r="B19" s="7">
        <v>11</v>
      </c>
      <c r="C19" s="1" t="s">
        <v>188</v>
      </c>
      <c r="D19" s="7" t="s">
        <v>166</v>
      </c>
      <c r="E19" s="7" t="s">
        <v>189</v>
      </c>
      <c r="F19" s="108">
        <v>38384</v>
      </c>
      <c r="G19" s="7">
        <v>104</v>
      </c>
      <c r="H19" s="7" t="s">
        <v>168</v>
      </c>
      <c r="I19" s="7" t="s">
        <v>184</v>
      </c>
      <c r="J19" s="109">
        <f t="shared" ca="1" si="0"/>
        <v>13.046575342465754</v>
      </c>
    </row>
    <row r="20" spans="2:14">
      <c r="B20" s="7">
        <v>12</v>
      </c>
      <c r="C20" s="1" t="s">
        <v>190</v>
      </c>
      <c r="D20" s="7" t="s">
        <v>166</v>
      </c>
      <c r="E20" s="7" t="s">
        <v>179</v>
      </c>
      <c r="F20" s="108">
        <v>38412</v>
      </c>
      <c r="G20" s="7">
        <v>128</v>
      </c>
      <c r="H20" s="7" t="s">
        <v>168</v>
      </c>
      <c r="I20" s="7" t="s">
        <v>191</v>
      </c>
      <c r="J20" s="109">
        <f t="shared" ca="1" si="0"/>
        <v>12.96986301369863</v>
      </c>
    </row>
    <row r="21" spans="2:14">
      <c r="B21" s="7">
        <v>13</v>
      </c>
      <c r="C21" s="1" t="s">
        <v>192</v>
      </c>
      <c r="D21" s="7" t="s">
        <v>166</v>
      </c>
      <c r="E21" s="7" t="s">
        <v>183</v>
      </c>
      <c r="F21" s="108">
        <v>38443</v>
      </c>
      <c r="G21" s="7">
        <v>80</v>
      </c>
      <c r="H21" s="7" t="s">
        <v>168</v>
      </c>
      <c r="I21" s="7" t="s">
        <v>193</v>
      </c>
      <c r="J21" s="109">
        <f t="shared" ca="1" si="0"/>
        <v>12.884931506849314</v>
      </c>
    </row>
    <row r="22" spans="2:14">
      <c r="B22" s="7">
        <v>14</v>
      </c>
      <c r="C22" s="1" t="s">
        <v>194</v>
      </c>
      <c r="D22" s="7" t="s">
        <v>166</v>
      </c>
      <c r="E22" s="7" t="s">
        <v>195</v>
      </c>
      <c r="F22" s="108">
        <v>38687</v>
      </c>
      <c r="G22" s="7">
        <v>124</v>
      </c>
      <c r="H22" s="7" t="s">
        <v>168</v>
      </c>
      <c r="I22" s="7" t="s">
        <v>196</v>
      </c>
      <c r="J22" s="109">
        <f t="shared" ca="1" si="0"/>
        <v>12.216438356164383</v>
      </c>
    </row>
    <row r="23" spans="2:14">
      <c r="B23" s="110">
        <v>15</v>
      </c>
      <c r="C23" s="111" t="s">
        <v>174</v>
      </c>
      <c r="D23" s="110" t="s">
        <v>178</v>
      </c>
      <c r="E23" s="110" t="s">
        <v>167</v>
      </c>
      <c r="F23" s="112">
        <v>38687</v>
      </c>
      <c r="G23" s="110">
        <v>45</v>
      </c>
      <c r="H23" s="110" t="s">
        <v>168</v>
      </c>
      <c r="I23" s="110" t="s">
        <v>174</v>
      </c>
      <c r="J23" s="113">
        <f t="shared" ca="1" si="0"/>
        <v>12.216438356164383</v>
      </c>
      <c r="M23" s="107" t="s">
        <v>197</v>
      </c>
      <c r="N23" s="107" t="s">
        <v>161</v>
      </c>
    </row>
    <row r="24" spans="2:14">
      <c r="B24" s="7">
        <v>16</v>
      </c>
      <c r="C24" s="1" t="s">
        <v>186</v>
      </c>
      <c r="D24" s="7" t="s">
        <v>166</v>
      </c>
      <c r="E24" s="7" t="s">
        <v>195</v>
      </c>
      <c r="F24" s="108">
        <v>38777</v>
      </c>
      <c r="G24" s="7">
        <v>104</v>
      </c>
      <c r="H24" s="7" t="s">
        <v>168</v>
      </c>
      <c r="I24" s="7" t="s">
        <v>186</v>
      </c>
      <c r="J24" s="109">
        <f t="shared" ca="1" si="0"/>
        <v>11.96986301369863</v>
      </c>
      <c r="L24" s="1" t="s">
        <v>166</v>
      </c>
      <c r="M24" s="7">
        <f>COUNTIF($D$9:$D$969,$L24)-1</f>
        <v>84</v>
      </c>
      <c r="N24" s="34">
        <f>SUMIF($D$9:$D$969,L24,$G$9:$G$969)</f>
        <v>9797</v>
      </c>
    </row>
    <row r="25" spans="2:14">
      <c r="B25" s="7">
        <v>17</v>
      </c>
      <c r="C25" s="1" t="s">
        <v>198</v>
      </c>
      <c r="D25" s="7" t="s">
        <v>199</v>
      </c>
      <c r="E25" s="7" t="s">
        <v>167</v>
      </c>
      <c r="F25" s="108">
        <v>38899</v>
      </c>
      <c r="G25" s="7">
        <v>145</v>
      </c>
      <c r="H25" s="7" t="s">
        <v>168</v>
      </c>
      <c r="I25" s="7" t="s">
        <v>193</v>
      </c>
      <c r="J25" s="109">
        <f t="shared" ca="1" si="0"/>
        <v>11.635616438356164</v>
      </c>
      <c r="L25" s="1" t="s">
        <v>199</v>
      </c>
      <c r="M25" s="7">
        <f>COUNTIF($D$9:$D$969,$L25)</f>
        <v>17</v>
      </c>
      <c r="N25" s="34">
        <f>SUMIF($D$9:$D$969,L25,$G$9:$G$969)</f>
        <v>2275</v>
      </c>
    </row>
    <row r="26" spans="2:14">
      <c r="B26" s="7">
        <v>18</v>
      </c>
      <c r="C26" s="1" t="s">
        <v>200</v>
      </c>
      <c r="D26" s="7" t="s">
        <v>166</v>
      </c>
      <c r="E26" s="7" t="s">
        <v>189</v>
      </c>
      <c r="F26" s="108">
        <v>39022</v>
      </c>
      <c r="G26" s="7">
        <v>124</v>
      </c>
      <c r="H26" s="7" t="s">
        <v>168</v>
      </c>
      <c r="I26" s="7" t="s">
        <v>184</v>
      </c>
      <c r="J26" s="109">
        <f t="shared" ca="1" si="0"/>
        <v>11.298630136986301</v>
      </c>
      <c r="L26" s="1" t="s">
        <v>201</v>
      </c>
      <c r="M26" s="7">
        <f>COUNTIF($D$9:$D$969,$L26)</f>
        <v>22</v>
      </c>
      <c r="N26" s="34">
        <f>SUMIF($D$9:$D$969,L26,$G$9:$G$969)</f>
        <v>2476</v>
      </c>
    </row>
    <row r="27" spans="2:14">
      <c r="B27" s="7">
        <v>19</v>
      </c>
      <c r="C27" s="1" t="s">
        <v>202</v>
      </c>
      <c r="D27" s="7" t="s">
        <v>166</v>
      </c>
      <c r="E27" s="7" t="s">
        <v>167</v>
      </c>
      <c r="F27" s="108">
        <v>39052</v>
      </c>
      <c r="G27" s="7">
        <v>117</v>
      </c>
      <c r="H27" s="7" t="s">
        <v>168</v>
      </c>
      <c r="I27" s="7" t="s">
        <v>203</v>
      </c>
      <c r="J27" s="109">
        <f t="shared" ca="1" si="0"/>
        <v>11.216438356164383</v>
      </c>
      <c r="L27" s="1" t="s">
        <v>178</v>
      </c>
      <c r="M27" s="7">
        <f>COUNTIF($D$9:$D$969,$L27)</f>
        <v>11</v>
      </c>
      <c r="N27" s="34">
        <f>SUMIF($D$9:$D$969,L27,$G$9:$G$969)</f>
        <v>658</v>
      </c>
    </row>
    <row r="28" spans="2:14">
      <c r="B28" s="110">
        <v>20</v>
      </c>
      <c r="C28" s="111" t="s">
        <v>204</v>
      </c>
      <c r="D28" s="110" t="s">
        <v>166</v>
      </c>
      <c r="E28" s="110" t="s">
        <v>167</v>
      </c>
      <c r="F28" s="112">
        <v>39052</v>
      </c>
      <c r="G28" s="110">
        <v>141</v>
      </c>
      <c r="H28" s="110" t="s">
        <v>168</v>
      </c>
      <c r="I28" s="110" t="s">
        <v>205</v>
      </c>
      <c r="J28" s="113">
        <f t="shared" ca="1" si="0"/>
        <v>11.216438356164383</v>
      </c>
      <c r="L28" s="2" t="s">
        <v>206</v>
      </c>
      <c r="M28" s="114">
        <f>COUNTIF($D$9:$D$969,$L28)</f>
        <v>2</v>
      </c>
      <c r="N28" s="115">
        <f>SUMIF($D$9:$D$969,L28,$G$9:$G$969)</f>
        <v>147</v>
      </c>
    </row>
    <row r="29" spans="2:14">
      <c r="B29" s="7">
        <v>21</v>
      </c>
      <c r="C29" s="1" t="s">
        <v>207</v>
      </c>
      <c r="D29" s="7" t="s">
        <v>166</v>
      </c>
      <c r="E29" s="7" t="s">
        <v>167</v>
      </c>
      <c r="F29" s="108">
        <v>39083</v>
      </c>
      <c r="G29" s="7">
        <v>70</v>
      </c>
      <c r="H29" s="7" t="s">
        <v>168</v>
      </c>
      <c r="I29" s="7" t="s">
        <v>180</v>
      </c>
      <c r="J29" s="109">
        <f t="shared" ca="1" si="0"/>
        <v>11.131506849315068</v>
      </c>
      <c r="L29" s="1" t="s">
        <v>61</v>
      </c>
      <c r="M29" s="7">
        <f>SUM(M24:M28)</f>
        <v>136</v>
      </c>
      <c r="N29" s="34">
        <f>SUM(N24:N28)</f>
        <v>15353</v>
      </c>
    </row>
    <row r="30" spans="2:14">
      <c r="B30" s="7">
        <v>22</v>
      </c>
      <c r="C30" s="1" t="s">
        <v>208</v>
      </c>
      <c r="D30" s="7" t="s">
        <v>166</v>
      </c>
      <c r="E30" s="7" t="s">
        <v>189</v>
      </c>
      <c r="F30" s="108">
        <v>39173</v>
      </c>
      <c r="G30" s="7">
        <v>120</v>
      </c>
      <c r="H30" s="7" t="s">
        <v>168</v>
      </c>
      <c r="I30" s="7" t="s">
        <v>209</v>
      </c>
      <c r="J30" s="109">
        <f t="shared" ca="1" si="0"/>
        <v>10.884931506849314</v>
      </c>
    </row>
    <row r="31" spans="2:14">
      <c r="B31" s="7">
        <v>23</v>
      </c>
      <c r="C31" s="1" t="s">
        <v>210</v>
      </c>
      <c r="D31" s="7" t="s">
        <v>166</v>
      </c>
      <c r="E31" s="7" t="s">
        <v>179</v>
      </c>
      <c r="F31" s="108">
        <v>39203</v>
      </c>
      <c r="G31" s="7">
        <v>104</v>
      </c>
      <c r="H31" s="7" t="s">
        <v>168</v>
      </c>
      <c r="I31" s="7" t="s">
        <v>176</v>
      </c>
      <c r="J31" s="109">
        <f t="shared" ca="1" si="0"/>
        <v>10.802739726027397</v>
      </c>
      <c r="L31" s="103" t="s">
        <v>211</v>
      </c>
      <c r="M31" s="2"/>
      <c r="N31" s="2"/>
    </row>
    <row r="32" spans="2:14">
      <c r="B32" s="7">
        <v>24</v>
      </c>
      <c r="C32" s="1" t="s">
        <v>212</v>
      </c>
      <c r="D32" s="7" t="s">
        <v>199</v>
      </c>
      <c r="E32" s="7" t="s">
        <v>167</v>
      </c>
      <c r="F32" s="108">
        <v>39264</v>
      </c>
      <c r="G32" s="7">
        <v>159</v>
      </c>
      <c r="H32" s="7" t="s">
        <v>168</v>
      </c>
      <c r="I32" s="7" t="s">
        <v>180</v>
      </c>
      <c r="J32" s="109">
        <f t="shared" ca="1" si="0"/>
        <v>10.635616438356164</v>
      </c>
    </row>
    <row r="33" spans="2:14">
      <c r="B33" s="7">
        <v>25</v>
      </c>
      <c r="C33" s="1" t="s">
        <v>213</v>
      </c>
      <c r="D33" s="7" t="s">
        <v>166</v>
      </c>
      <c r="E33" s="7" t="s">
        <v>189</v>
      </c>
      <c r="F33" s="108">
        <v>39295</v>
      </c>
      <c r="G33" s="7">
        <v>118</v>
      </c>
      <c r="H33" s="7" t="s">
        <v>168</v>
      </c>
      <c r="I33" s="7" t="s">
        <v>214</v>
      </c>
      <c r="J33" s="109">
        <f t="shared" ca="1" si="0"/>
        <v>10.550684931506849</v>
      </c>
    </row>
    <row r="34" spans="2:14">
      <c r="B34" s="110">
        <v>26</v>
      </c>
      <c r="C34" s="111" t="s">
        <v>215</v>
      </c>
      <c r="D34" s="110" t="s">
        <v>166</v>
      </c>
      <c r="E34" s="110" t="s">
        <v>179</v>
      </c>
      <c r="F34" s="112">
        <v>39417</v>
      </c>
      <c r="G34" s="110">
        <v>109</v>
      </c>
      <c r="H34" s="110" t="s">
        <v>168</v>
      </c>
      <c r="I34" s="110" t="s">
        <v>205</v>
      </c>
      <c r="J34" s="113">
        <f t="shared" ca="1" si="0"/>
        <v>10.216438356164383</v>
      </c>
    </row>
    <row r="35" spans="2:14">
      <c r="B35" s="7">
        <v>27</v>
      </c>
      <c r="C35" s="1" t="s">
        <v>204</v>
      </c>
      <c r="D35" s="7" t="s">
        <v>201</v>
      </c>
      <c r="E35" s="7" t="s">
        <v>179</v>
      </c>
      <c r="F35" s="108">
        <v>39479</v>
      </c>
      <c r="G35" s="7">
        <v>106</v>
      </c>
      <c r="H35" s="7" t="s">
        <v>168</v>
      </c>
      <c r="I35" s="7" t="s">
        <v>205</v>
      </c>
      <c r="J35" s="109">
        <f t="shared" ca="1" si="0"/>
        <v>10.046575342465754</v>
      </c>
    </row>
    <row r="36" spans="2:14">
      <c r="B36" s="7">
        <v>28</v>
      </c>
      <c r="C36" s="1" t="s">
        <v>216</v>
      </c>
      <c r="D36" s="7" t="s">
        <v>166</v>
      </c>
      <c r="E36" s="7" t="s">
        <v>183</v>
      </c>
      <c r="F36" s="108">
        <v>39600</v>
      </c>
      <c r="G36" s="7">
        <v>110</v>
      </c>
      <c r="H36" s="7" t="s">
        <v>168</v>
      </c>
      <c r="I36" s="7" t="s">
        <v>217</v>
      </c>
      <c r="J36" s="109">
        <f t="shared" ca="1" si="0"/>
        <v>9.7150684931506852</v>
      </c>
    </row>
    <row r="37" spans="2:14">
      <c r="B37" s="7">
        <v>29</v>
      </c>
      <c r="C37" s="1" t="s">
        <v>218</v>
      </c>
      <c r="D37" s="7" t="s">
        <v>166</v>
      </c>
      <c r="E37" s="7" t="s">
        <v>195</v>
      </c>
      <c r="F37" s="108">
        <v>39630</v>
      </c>
      <c r="G37" s="7">
        <v>60</v>
      </c>
      <c r="H37" s="7" t="s">
        <v>168</v>
      </c>
      <c r="I37" s="7" t="s">
        <v>219</v>
      </c>
      <c r="J37" s="109">
        <f t="shared" ca="1" si="0"/>
        <v>9.632876712328768</v>
      </c>
    </row>
    <row r="38" spans="2:14">
      <c r="B38" s="7">
        <v>30</v>
      </c>
      <c r="C38" s="1" t="s">
        <v>220</v>
      </c>
      <c r="D38" s="7" t="s">
        <v>166</v>
      </c>
      <c r="E38" s="7" t="s">
        <v>167</v>
      </c>
      <c r="F38" s="108">
        <v>39753</v>
      </c>
      <c r="G38" s="7">
        <v>119</v>
      </c>
      <c r="H38" s="7" t="s">
        <v>168</v>
      </c>
      <c r="I38" s="7" t="s">
        <v>219</v>
      </c>
      <c r="J38" s="109">
        <f t="shared" ca="1" si="0"/>
        <v>9.2958904109589042</v>
      </c>
    </row>
    <row r="39" spans="2:14">
      <c r="B39" s="7">
        <v>31</v>
      </c>
      <c r="C39" s="1" t="s">
        <v>221</v>
      </c>
      <c r="D39" s="7" t="s">
        <v>166</v>
      </c>
      <c r="E39" s="7" t="s">
        <v>189</v>
      </c>
      <c r="F39" s="108">
        <v>39753</v>
      </c>
      <c r="G39" s="7">
        <v>118</v>
      </c>
      <c r="H39" s="7" t="s">
        <v>168</v>
      </c>
      <c r="I39" s="7" t="s">
        <v>181</v>
      </c>
      <c r="J39" s="109">
        <f t="shared" ca="1" si="0"/>
        <v>9.2958904109589042</v>
      </c>
    </row>
    <row r="40" spans="2:14">
      <c r="B40" s="7">
        <v>32</v>
      </c>
      <c r="C40" s="1" t="s">
        <v>222</v>
      </c>
      <c r="D40" s="7" t="s">
        <v>166</v>
      </c>
      <c r="E40" s="7" t="s">
        <v>183</v>
      </c>
      <c r="F40" s="108">
        <v>39783</v>
      </c>
      <c r="G40" s="7">
        <v>131</v>
      </c>
      <c r="H40" s="7" t="s">
        <v>168</v>
      </c>
      <c r="I40" s="7" t="s">
        <v>203</v>
      </c>
      <c r="J40" s="109">
        <f t="shared" ca="1" si="0"/>
        <v>9.213698630136987</v>
      </c>
    </row>
    <row r="41" spans="2:14">
      <c r="B41" s="7">
        <v>33</v>
      </c>
      <c r="C41" s="1" t="s">
        <v>223</v>
      </c>
      <c r="D41" s="7" t="s">
        <v>166</v>
      </c>
      <c r="E41" s="7" t="s">
        <v>167</v>
      </c>
      <c r="F41" s="108">
        <v>39783</v>
      </c>
      <c r="G41" s="7">
        <v>121</v>
      </c>
      <c r="H41" s="7" t="s">
        <v>168</v>
      </c>
      <c r="I41" s="7" t="s">
        <v>176</v>
      </c>
      <c r="J41" s="109">
        <f t="shared" ca="1" si="0"/>
        <v>9.213698630136987</v>
      </c>
    </row>
    <row r="42" spans="2:14">
      <c r="B42" s="7">
        <v>34</v>
      </c>
      <c r="C42" s="1" t="s">
        <v>204</v>
      </c>
      <c r="D42" s="7" t="s">
        <v>178</v>
      </c>
      <c r="E42" s="7" t="s">
        <v>167</v>
      </c>
      <c r="F42" s="108">
        <v>39783</v>
      </c>
      <c r="G42" s="7">
        <v>91</v>
      </c>
      <c r="H42" s="7" t="s">
        <v>168</v>
      </c>
      <c r="I42" s="7" t="s">
        <v>205</v>
      </c>
      <c r="J42" s="109">
        <f t="shared" ca="1" si="0"/>
        <v>9.213698630136987</v>
      </c>
    </row>
    <row r="43" spans="2:14">
      <c r="B43" s="110">
        <v>35</v>
      </c>
      <c r="C43" s="111" t="s">
        <v>224</v>
      </c>
      <c r="D43" s="110" t="s">
        <v>166</v>
      </c>
      <c r="E43" s="110" t="s">
        <v>167</v>
      </c>
      <c r="F43" s="112">
        <v>39783</v>
      </c>
      <c r="G43" s="110">
        <v>130</v>
      </c>
      <c r="H43" s="110" t="s">
        <v>168</v>
      </c>
      <c r="I43" s="110" t="s">
        <v>173</v>
      </c>
      <c r="J43" s="113">
        <f t="shared" ca="1" si="0"/>
        <v>9.213698630136987</v>
      </c>
    </row>
    <row r="44" spans="2:14">
      <c r="B44" s="7">
        <v>36</v>
      </c>
      <c r="C44" s="1" t="s">
        <v>225</v>
      </c>
      <c r="D44" s="7" t="s">
        <v>199</v>
      </c>
      <c r="E44" s="7" t="s">
        <v>167</v>
      </c>
      <c r="F44" s="108">
        <v>39814</v>
      </c>
      <c r="G44" s="7">
        <v>137</v>
      </c>
      <c r="H44" s="7" t="s">
        <v>168</v>
      </c>
      <c r="I44" s="7" t="s">
        <v>180</v>
      </c>
      <c r="J44" s="109">
        <f t="shared" ca="1" si="0"/>
        <v>9.1287671232876715</v>
      </c>
    </row>
    <row r="45" spans="2:14">
      <c r="B45" s="7">
        <v>37</v>
      </c>
      <c r="C45" s="1" t="s">
        <v>202</v>
      </c>
      <c r="D45" s="7" t="s">
        <v>201</v>
      </c>
      <c r="E45" s="7" t="s">
        <v>167</v>
      </c>
      <c r="F45" s="108">
        <v>39845</v>
      </c>
      <c r="G45" s="7">
        <v>104</v>
      </c>
      <c r="H45" s="7" t="s">
        <v>168</v>
      </c>
      <c r="I45" s="7" t="s">
        <v>203</v>
      </c>
      <c r="J45" s="109">
        <f t="shared" ca="1" si="0"/>
        <v>9.043835616438356</v>
      </c>
    </row>
    <row r="46" spans="2:14">
      <c r="B46" s="7">
        <v>38</v>
      </c>
      <c r="C46" s="1" t="s">
        <v>186</v>
      </c>
      <c r="D46" s="7" t="s">
        <v>201</v>
      </c>
      <c r="E46" s="7" t="s">
        <v>195</v>
      </c>
      <c r="F46" s="108">
        <v>39873</v>
      </c>
      <c r="G46" s="7">
        <v>105</v>
      </c>
      <c r="H46" s="7" t="s">
        <v>168</v>
      </c>
      <c r="I46" s="7" t="s">
        <v>186</v>
      </c>
      <c r="J46" s="109">
        <f t="shared" ca="1" si="0"/>
        <v>8.9671232876712335</v>
      </c>
      <c r="M46" s="107" t="s">
        <v>197</v>
      </c>
      <c r="N46" s="107" t="str">
        <f>N23</f>
        <v>Habitaciones</v>
      </c>
    </row>
    <row r="47" spans="2:14">
      <c r="B47" s="7">
        <v>39</v>
      </c>
      <c r="C47" s="1" t="s">
        <v>226</v>
      </c>
      <c r="D47" s="7" t="s">
        <v>166</v>
      </c>
      <c r="E47" s="7" t="s">
        <v>183</v>
      </c>
      <c r="F47" s="108">
        <v>39873</v>
      </c>
      <c r="G47" s="7">
        <v>103</v>
      </c>
      <c r="H47" s="7" t="s">
        <v>168</v>
      </c>
      <c r="I47" s="7" t="s">
        <v>227</v>
      </c>
      <c r="J47" s="109">
        <f t="shared" ca="1" si="0"/>
        <v>8.9671232876712335</v>
      </c>
      <c r="L47" s="1" t="s">
        <v>167</v>
      </c>
      <c r="M47" s="7">
        <f>COUNTIF($E$9:$E$969,$L47)</f>
        <v>54</v>
      </c>
      <c r="N47" s="34">
        <f>SUMIF($E$9:$E$969,L47,$G$9:$G$969)</f>
        <v>6296</v>
      </c>
    </row>
    <row r="48" spans="2:14">
      <c r="B48" s="7">
        <v>40</v>
      </c>
      <c r="C48" s="1" t="s">
        <v>228</v>
      </c>
      <c r="D48" s="7" t="s">
        <v>166</v>
      </c>
      <c r="E48" s="7" t="s">
        <v>167</v>
      </c>
      <c r="F48" s="108">
        <v>39965</v>
      </c>
      <c r="G48" s="7">
        <v>124</v>
      </c>
      <c r="H48" s="7" t="s">
        <v>168</v>
      </c>
      <c r="I48" s="7" t="s">
        <v>217</v>
      </c>
      <c r="J48" s="109">
        <f t="shared" ca="1" si="0"/>
        <v>8.7150684931506852</v>
      </c>
      <c r="L48" s="1" t="s">
        <v>189</v>
      </c>
      <c r="M48" s="7">
        <f>COUNTIF($E$9:$E$969,$L48)-1</f>
        <v>33</v>
      </c>
      <c r="N48" s="34">
        <f>SUMIF($E$9:$E$969,L48,$G$9:$G$969)</f>
        <v>3860</v>
      </c>
    </row>
    <row r="49" spans="2:14">
      <c r="B49" s="7">
        <v>41</v>
      </c>
      <c r="C49" s="1" t="s">
        <v>229</v>
      </c>
      <c r="D49" s="7" t="s">
        <v>166</v>
      </c>
      <c r="E49" s="7" t="s">
        <v>183</v>
      </c>
      <c r="F49" s="108">
        <v>39965</v>
      </c>
      <c r="G49" s="7">
        <v>109</v>
      </c>
      <c r="H49" s="7" t="s">
        <v>168</v>
      </c>
      <c r="I49" s="7" t="s">
        <v>229</v>
      </c>
      <c r="J49" s="109">
        <f t="shared" ca="1" si="0"/>
        <v>8.7150684931506852</v>
      </c>
      <c r="L49" s="3" t="s">
        <v>179</v>
      </c>
      <c r="M49" s="7">
        <f>COUNTIF($E$9:$E$969,$L49)</f>
        <v>14</v>
      </c>
      <c r="N49" s="34">
        <f>SUMIF($E$9:$E$969,L49,$G$9:$G$969)</f>
        <v>1452</v>
      </c>
    </row>
    <row r="50" spans="2:14">
      <c r="B50" s="7">
        <v>42</v>
      </c>
      <c r="C50" s="1" t="s">
        <v>230</v>
      </c>
      <c r="D50" s="7" t="s">
        <v>201</v>
      </c>
      <c r="E50" s="7" t="s">
        <v>189</v>
      </c>
      <c r="F50" s="108">
        <v>39965</v>
      </c>
      <c r="G50" s="7">
        <v>134</v>
      </c>
      <c r="H50" s="7" t="s">
        <v>168</v>
      </c>
      <c r="I50" s="7" t="s">
        <v>203</v>
      </c>
      <c r="J50" s="109">
        <f t="shared" ca="1" si="0"/>
        <v>8.7150684931506852</v>
      </c>
      <c r="L50" s="1" t="s">
        <v>183</v>
      </c>
      <c r="M50" s="7">
        <f>COUNTIF($E$9:$E$969,$L50)</f>
        <v>30</v>
      </c>
      <c r="N50" s="34">
        <f>SUMIF($E$9:$E$969,L50,$G$9:$G$969)</f>
        <v>3263</v>
      </c>
    </row>
    <row r="51" spans="2:14">
      <c r="B51" s="7">
        <v>43</v>
      </c>
      <c r="C51" s="1" t="s">
        <v>214</v>
      </c>
      <c r="D51" s="7" t="s">
        <v>166</v>
      </c>
      <c r="E51" s="7" t="s">
        <v>179</v>
      </c>
      <c r="F51" s="108">
        <v>40057</v>
      </c>
      <c r="G51" s="7">
        <v>124</v>
      </c>
      <c r="H51" s="7" t="s">
        <v>168</v>
      </c>
      <c r="I51" s="7" t="s">
        <v>214</v>
      </c>
      <c r="J51" s="109">
        <f t="shared" ca="1" si="0"/>
        <v>8.463013698630137</v>
      </c>
      <c r="L51" s="2" t="s">
        <v>195</v>
      </c>
      <c r="M51" s="114">
        <f>COUNTIF($E$9:$E$969,$L51)</f>
        <v>5</v>
      </c>
      <c r="N51" s="115">
        <f>SUMIF($E$9:$E$969,L51,$G$9:$G$969)</f>
        <v>482</v>
      </c>
    </row>
    <row r="52" spans="2:14">
      <c r="B52" s="7">
        <v>44</v>
      </c>
      <c r="C52" s="1" t="s">
        <v>231</v>
      </c>
      <c r="D52" s="7" t="s">
        <v>166</v>
      </c>
      <c r="E52" s="7" t="s">
        <v>167</v>
      </c>
      <c r="F52" s="108">
        <v>40148</v>
      </c>
      <c r="G52" s="7">
        <v>107</v>
      </c>
      <c r="H52" s="7" t="s">
        <v>168</v>
      </c>
      <c r="I52" s="7" t="s">
        <v>169</v>
      </c>
      <c r="J52" s="109">
        <f t="shared" ca="1" si="0"/>
        <v>8.213698630136987</v>
      </c>
      <c r="L52" s="1" t="s">
        <v>61</v>
      </c>
      <c r="M52" s="7">
        <f>SUM(M47:M51)</f>
        <v>136</v>
      </c>
      <c r="N52" s="34">
        <f>SUM(N47:N51)</f>
        <v>15353</v>
      </c>
    </row>
    <row r="53" spans="2:14">
      <c r="B53" s="110">
        <v>45</v>
      </c>
      <c r="C53" s="111" t="s">
        <v>190</v>
      </c>
      <c r="D53" s="110" t="s">
        <v>201</v>
      </c>
      <c r="E53" s="110" t="s">
        <v>179</v>
      </c>
      <c r="F53" s="112">
        <v>40118</v>
      </c>
      <c r="G53" s="110">
        <v>106</v>
      </c>
      <c r="H53" s="110" t="s">
        <v>168</v>
      </c>
      <c r="I53" s="110" t="s">
        <v>191</v>
      </c>
      <c r="J53" s="113">
        <f t="shared" ca="1" si="0"/>
        <v>8.2958904109589042</v>
      </c>
    </row>
    <row r="54" spans="2:14">
      <c r="B54" s="7">
        <v>46</v>
      </c>
      <c r="C54" s="1" t="s">
        <v>232</v>
      </c>
      <c r="D54" s="7" t="s">
        <v>201</v>
      </c>
      <c r="E54" s="7" t="s">
        <v>179</v>
      </c>
      <c r="F54" s="108">
        <v>40210</v>
      </c>
      <c r="G54" s="7">
        <v>107</v>
      </c>
      <c r="H54" s="7" t="s">
        <v>168</v>
      </c>
      <c r="I54" s="7" t="s">
        <v>193</v>
      </c>
      <c r="J54" s="109">
        <f t="shared" ca="1" si="0"/>
        <v>8.043835616438356</v>
      </c>
    </row>
    <row r="55" spans="2:14">
      <c r="B55" s="7">
        <v>47</v>
      </c>
      <c r="C55" s="1" t="s">
        <v>185</v>
      </c>
      <c r="D55" s="7" t="s">
        <v>201</v>
      </c>
      <c r="E55" s="7" t="s">
        <v>167</v>
      </c>
      <c r="F55" s="108">
        <v>40238</v>
      </c>
      <c r="G55" s="7">
        <v>128</v>
      </c>
      <c r="H55" s="7" t="s">
        <v>168</v>
      </c>
      <c r="I55" s="7" t="s">
        <v>186</v>
      </c>
      <c r="J55" s="109">
        <f t="shared" ca="1" si="0"/>
        <v>7.9671232876712326</v>
      </c>
    </row>
    <row r="56" spans="2:14">
      <c r="B56" s="7">
        <v>48</v>
      </c>
      <c r="C56" s="1" t="s">
        <v>233</v>
      </c>
      <c r="D56" s="7" t="s">
        <v>166</v>
      </c>
      <c r="E56" s="7" t="s">
        <v>189</v>
      </c>
      <c r="F56" s="108">
        <v>40238</v>
      </c>
      <c r="G56" s="7">
        <v>118</v>
      </c>
      <c r="H56" s="7" t="s">
        <v>168</v>
      </c>
      <c r="I56" s="7" t="s">
        <v>214</v>
      </c>
      <c r="J56" s="109">
        <f t="shared" ca="1" si="0"/>
        <v>7.9671232876712326</v>
      </c>
    </row>
    <row r="57" spans="2:14">
      <c r="B57" s="7">
        <v>49</v>
      </c>
      <c r="C57" s="1" t="s">
        <v>234</v>
      </c>
      <c r="D57" s="7" t="s">
        <v>166</v>
      </c>
      <c r="E57" s="7" t="s">
        <v>167</v>
      </c>
      <c r="F57" s="108">
        <v>40483</v>
      </c>
      <c r="G57" s="7">
        <v>109</v>
      </c>
      <c r="H57" s="7" t="s">
        <v>168</v>
      </c>
      <c r="I57" s="7" t="s">
        <v>209</v>
      </c>
      <c r="J57" s="109">
        <f t="shared" ca="1" si="0"/>
        <v>7.2958904109589042</v>
      </c>
    </row>
    <row r="58" spans="2:14">
      <c r="B58" s="110">
        <v>50</v>
      </c>
      <c r="C58" s="111" t="s">
        <v>235</v>
      </c>
      <c r="D58" s="110" t="s">
        <v>166</v>
      </c>
      <c r="E58" s="110" t="s">
        <v>189</v>
      </c>
      <c r="F58" s="112">
        <v>40513</v>
      </c>
      <c r="G58" s="110">
        <v>109</v>
      </c>
      <c r="H58" s="110" t="s">
        <v>168</v>
      </c>
      <c r="I58" s="110" t="s">
        <v>171</v>
      </c>
      <c r="J58" s="113">
        <f t="shared" ca="1" si="0"/>
        <v>7.2136986301369861</v>
      </c>
    </row>
    <row r="59" spans="2:14">
      <c r="B59" s="7">
        <v>51</v>
      </c>
      <c r="C59" s="1" t="s">
        <v>236</v>
      </c>
      <c r="D59" s="7" t="s">
        <v>166</v>
      </c>
      <c r="E59" s="7" t="s">
        <v>189</v>
      </c>
      <c r="F59" s="108">
        <v>40603</v>
      </c>
      <c r="G59" s="7">
        <v>109</v>
      </c>
      <c r="H59" s="7" t="s">
        <v>168</v>
      </c>
      <c r="I59" s="7" t="s">
        <v>214</v>
      </c>
      <c r="J59" s="109">
        <f t="shared" ca="1" si="0"/>
        <v>6.9671232876712326</v>
      </c>
    </row>
    <row r="60" spans="2:14">
      <c r="B60" s="7">
        <v>52</v>
      </c>
      <c r="C60" s="1" t="s">
        <v>237</v>
      </c>
      <c r="D60" s="7" t="s">
        <v>166</v>
      </c>
      <c r="E60" s="7" t="s">
        <v>189</v>
      </c>
      <c r="F60" s="108">
        <v>40634</v>
      </c>
      <c r="G60" s="7">
        <v>124</v>
      </c>
      <c r="H60" s="7" t="s">
        <v>168</v>
      </c>
      <c r="I60" s="7" t="s">
        <v>238</v>
      </c>
      <c r="J60" s="109">
        <f t="shared" ca="1" si="0"/>
        <v>6.882191780821918</v>
      </c>
    </row>
    <row r="61" spans="2:14">
      <c r="B61" s="7">
        <v>53</v>
      </c>
      <c r="C61" s="1" t="s">
        <v>239</v>
      </c>
      <c r="D61" s="7" t="s">
        <v>166</v>
      </c>
      <c r="E61" s="7" t="s">
        <v>183</v>
      </c>
      <c r="F61" s="108">
        <v>40664</v>
      </c>
      <c r="G61" s="7">
        <v>115</v>
      </c>
      <c r="H61" s="7" t="s">
        <v>168</v>
      </c>
      <c r="I61" s="7" t="s">
        <v>169</v>
      </c>
      <c r="J61" s="109">
        <f t="shared" ca="1" si="0"/>
        <v>6.8</v>
      </c>
    </row>
    <row r="62" spans="2:14">
      <c r="B62" s="7">
        <v>54</v>
      </c>
      <c r="C62" s="1" t="s">
        <v>240</v>
      </c>
      <c r="D62" s="7" t="s">
        <v>166</v>
      </c>
      <c r="E62" s="7" t="s">
        <v>189</v>
      </c>
      <c r="F62" s="108">
        <v>40695</v>
      </c>
      <c r="G62" s="7">
        <v>133</v>
      </c>
      <c r="H62" s="7" t="s">
        <v>168</v>
      </c>
      <c r="I62" s="7" t="s">
        <v>217</v>
      </c>
      <c r="J62" s="109">
        <f t="shared" ca="1" si="0"/>
        <v>6.7150684931506852</v>
      </c>
    </row>
    <row r="63" spans="2:14">
      <c r="B63" s="7">
        <v>55</v>
      </c>
      <c r="C63" s="1" t="s">
        <v>214</v>
      </c>
      <c r="D63" s="7" t="s">
        <v>201</v>
      </c>
      <c r="E63" s="7" t="s">
        <v>179</v>
      </c>
      <c r="F63" s="108">
        <v>40725</v>
      </c>
      <c r="G63" s="7">
        <v>104</v>
      </c>
      <c r="H63" s="7" t="s">
        <v>168</v>
      </c>
      <c r="I63" s="7" t="s">
        <v>214</v>
      </c>
      <c r="J63" s="109">
        <f t="shared" ca="1" si="0"/>
        <v>6.6328767123287671</v>
      </c>
    </row>
    <row r="64" spans="2:14">
      <c r="B64" s="7">
        <v>56</v>
      </c>
      <c r="C64" s="1" t="s">
        <v>241</v>
      </c>
      <c r="D64" s="7" t="s">
        <v>166</v>
      </c>
      <c r="E64" s="7" t="s">
        <v>167</v>
      </c>
      <c r="F64" s="108">
        <v>40784</v>
      </c>
      <c r="G64" s="7">
        <v>123</v>
      </c>
      <c r="H64" s="7" t="s">
        <v>168</v>
      </c>
      <c r="I64" s="7" t="s">
        <v>241</v>
      </c>
      <c r="J64" s="109">
        <f t="shared" ca="1" si="0"/>
        <v>6.4712328767123291</v>
      </c>
    </row>
    <row r="65" spans="2:10">
      <c r="B65" s="7">
        <v>57</v>
      </c>
      <c r="C65" s="1" t="s">
        <v>242</v>
      </c>
      <c r="D65" s="7" t="s">
        <v>166</v>
      </c>
      <c r="E65" s="7" t="s">
        <v>183</v>
      </c>
      <c r="F65" s="108">
        <v>40791</v>
      </c>
      <c r="G65" s="7">
        <v>103</v>
      </c>
      <c r="H65" s="7" t="s">
        <v>168</v>
      </c>
      <c r="I65" s="7" t="s">
        <v>180</v>
      </c>
      <c r="J65" s="109">
        <f t="shared" ca="1" si="0"/>
        <v>6.4520547945205475</v>
      </c>
    </row>
    <row r="66" spans="2:10">
      <c r="B66" s="7">
        <v>58</v>
      </c>
      <c r="C66" s="1" t="s">
        <v>243</v>
      </c>
      <c r="D66" s="7" t="s">
        <v>166</v>
      </c>
      <c r="E66" s="7" t="s">
        <v>189</v>
      </c>
      <c r="F66" s="108">
        <v>40799</v>
      </c>
      <c r="G66" s="7">
        <v>135</v>
      </c>
      <c r="H66" s="7" t="s">
        <v>168</v>
      </c>
      <c r="I66" s="7" t="s">
        <v>191</v>
      </c>
      <c r="J66" s="109">
        <f t="shared" ca="1" si="0"/>
        <v>6.4301369863013695</v>
      </c>
    </row>
    <row r="67" spans="2:10">
      <c r="B67" s="7">
        <v>59</v>
      </c>
      <c r="C67" s="1" t="s">
        <v>244</v>
      </c>
      <c r="D67" s="7" t="s">
        <v>166</v>
      </c>
      <c r="E67" s="7" t="s">
        <v>189</v>
      </c>
      <c r="F67" s="108">
        <v>40820</v>
      </c>
      <c r="G67" s="7">
        <v>108</v>
      </c>
      <c r="H67" s="7" t="s">
        <v>168</v>
      </c>
      <c r="I67" s="7" t="s">
        <v>181</v>
      </c>
      <c r="J67" s="109">
        <f t="shared" ca="1" si="0"/>
        <v>6.3726027397260276</v>
      </c>
    </row>
    <row r="68" spans="2:10">
      <c r="B68" s="7">
        <v>60</v>
      </c>
      <c r="C68" s="1" t="s">
        <v>245</v>
      </c>
      <c r="D68" s="7" t="s">
        <v>201</v>
      </c>
      <c r="E68" s="7" t="s">
        <v>179</v>
      </c>
      <c r="F68" s="108">
        <v>40844</v>
      </c>
      <c r="G68" s="7">
        <v>106</v>
      </c>
      <c r="H68" s="7" t="s">
        <v>168</v>
      </c>
      <c r="I68" s="7" t="s">
        <v>196</v>
      </c>
      <c r="J68" s="109">
        <f t="shared" ca="1" si="0"/>
        <v>6.3068493150684928</v>
      </c>
    </row>
    <row r="69" spans="2:10">
      <c r="B69" s="7">
        <v>61</v>
      </c>
      <c r="C69" s="1" t="s">
        <v>246</v>
      </c>
      <c r="D69" s="7" t="s">
        <v>166</v>
      </c>
      <c r="E69" s="7" t="s">
        <v>167</v>
      </c>
      <c r="F69" s="108">
        <v>40863</v>
      </c>
      <c r="G69" s="7">
        <v>116</v>
      </c>
      <c r="H69" s="7" t="s">
        <v>168</v>
      </c>
      <c r="I69" s="7" t="s">
        <v>247</v>
      </c>
      <c r="J69" s="109">
        <f t="shared" ca="1" si="0"/>
        <v>6.2547945205479456</v>
      </c>
    </row>
    <row r="70" spans="2:10">
      <c r="B70" s="110">
        <v>62</v>
      </c>
      <c r="C70" s="111" t="s">
        <v>248</v>
      </c>
      <c r="D70" s="110" t="s">
        <v>166</v>
      </c>
      <c r="E70" s="110" t="s">
        <v>189</v>
      </c>
      <c r="F70" s="112">
        <v>40897</v>
      </c>
      <c r="G70" s="110">
        <v>129</v>
      </c>
      <c r="H70" s="110" t="s">
        <v>168</v>
      </c>
      <c r="I70" s="110" t="s">
        <v>249</v>
      </c>
      <c r="J70" s="113">
        <f t="shared" ca="1" si="0"/>
        <v>6.161643835616438</v>
      </c>
    </row>
    <row r="71" spans="2:10">
      <c r="B71" s="7">
        <v>63</v>
      </c>
      <c r="C71" s="1" t="s">
        <v>250</v>
      </c>
      <c r="D71" s="7" t="s">
        <v>166</v>
      </c>
      <c r="E71" s="7" t="s">
        <v>167</v>
      </c>
      <c r="F71" s="108">
        <v>40939</v>
      </c>
      <c r="G71" s="7">
        <v>120</v>
      </c>
      <c r="H71" s="7" t="s">
        <v>168</v>
      </c>
      <c r="I71" s="7" t="s">
        <v>209</v>
      </c>
      <c r="J71" s="109">
        <f t="shared" ca="1" si="0"/>
        <v>6.0465753424657533</v>
      </c>
    </row>
    <row r="72" spans="2:10">
      <c r="B72" s="7">
        <v>64</v>
      </c>
      <c r="C72" s="1" t="s">
        <v>249</v>
      </c>
      <c r="D72" s="7" t="s">
        <v>166</v>
      </c>
      <c r="E72" s="7" t="s">
        <v>167</v>
      </c>
      <c r="F72" s="108">
        <v>41004</v>
      </c>
      <c r="G72" s="7">
        <v>110</v>
      </c>
      <c r="H72" s="7" t="s">
        <v>168</v>
      </c>
      <c r="I72" s="7" t="s">
        <v>249</v>
      </c>
      <c r="J72" s="109">
        <f t="shared" ca="1" si="0"/>
        <v>5.8684931506849312</v>
      </c>
    </row>
    <row r="73" spans="2:10">
      <c r="B73" s="7">
        <v>65</v>
      </c>
      <c r="C73" s="1" t="s">
        <v>251</v>
      </c>
      <c r="D73" s="7" t="s">
        <v>178</v>
      </c>
      <c r="E73" s="7" t="s">
        <v>183</v>
      </c>
      <c r="F73" s="108">
        <v>41113</v>
      </c>
      <c r="G73" s="7">
        <v>120</v>
      </c>
      <c r="H73" s="7" t="s">
        <v>168</v>
      </c>
      <c r="I73" s="7" t="s">
        <v>171</v>
      </c>
      <c r="J73" s="109">
        <f t="shared" ca="1" si="0"/>
        <v>5.5698630136986305</v>
      </c>
    </row>
    <row r="74" spans="2:10">
      <c r="B74" s="7">
        <v>66</v>
      </c>
      <c r="C74" s="1" t="s">
        <v>252</v>
      </c>
      <c r="D74" s="7" t="s">
        <v>166</v>
      </c>
      <c r="E74" s="7" t="s">
        <v>167</v>
      </c>
      <c r="F74" s="108">
        <v>41114</v>
      </c>
      <c r="G74" s="7">
        <v>155</v>
      </c>
      <c r="H74" s="7" t="s">
        <v>168</v>
      </c>
      <c r="I74" s="7" t="s">
        <v>253</v>
      </c>
      <c r="J74" s="109">
        <f t="shared" ref="J74:J138" ca="1" si="1">(TODAY()-F74)/365</f>
        <v>5.5671232876712331</v>
      </c>
    </row>
    <row r="75" spans="2:10">
      <c r="B75" s="7">
        <v>67</v>
      </c>
      <c r="C75" s="1" t="s">
        <v>254</v>
      </c>
      <c r="D75" s="7" t="s">
        <v>166</v>
      </c>
      <c r="E75" s="7" t="s">
        <v>189</v>
      </c>
      <c r="F75" s="108">
        <v>41177</v>
      </c>
      <c r="G75" s="7">
        <v>135</v>
      </c>
      <c r="H75" s="7" t="s">
        <v>168</v>
      </c>
      <c r="I75" s="7" t="s">
        <v>174</v>
      </c>
      <c r="J75" s="109">
        <f t="shared" ca="1" si="1"/>
        <v>5.3945205479452056</v>
      </c>
    </row>
    <row r="76" spans="2:10">
      <c r="B76" s="7">
        <v>68</v>
      </c>
      <c r="C76" s="1" t="s">
        <v>255</v>
      </c>
      <c r="D76" s="7" t="s">
        <v>166</v>
      </c>
      <c r="E76" s="7" t="s">
        <v>189</v>
      </c>
      <c r="F76" s="108">
        <v>41198</v>
      </c>
      <c r="G76" s="7">
        <v>120</v>
      </c>
      <c r="H76" s="7" t="s">
        <v>168</v>
      </c>
      <c r="I76" s="7" t="s">
        <v>255</v>
      </c>
      <c r="J76" s="109">
        <f t="shared" ca="1" si="1"/>
        <v>5.3369863013698629</v>
      </c>
    </row>
    <row r="77" spans="2:10">
      <c r="B77" s="7">
        <v>69</v>
      </c>
      <c r="C77" s="1" t="s">
        <v>256</v>
      </c>
      <c r="D77" s="7" t="s">
        <v>166</v>
      </c>
      <c r="E77" s="7" t="s">
        <v>167</v>
      </c>
      <c r="F77" s="108">
        <v>41220</v>
      </c>
      <c r="G77" s="7">
        <v>134</v>
      </c>
      <c r="H77" s="7" t="s">
        <v>257</v>
      </c>
      <c r="I77" s="7" t="s">
        <v>257</v>
      </c>
      <c r="J77" s="109">
        <f t="shared" ca="1" si="1"/>
        <v>5.2767123287671236</v>
      </c>
    </row>
    <row r="78" spans="2:10">
      <c r="B78" s="7">
        <v>70</v>
      </c>
      <c r="C78" s="1" t="s">
        <v>258</v>
      </c>
      <c r="D78" s="7" t="s">
        <v>166</v>
      </c>
      <c r="E78" s="7" t="s">
        <v>183</v>
      </c>
      <c r="F78" s="108">
        <v>41254</v>
      </c>
      <c r="G78" s="7">
        <v>126</v>
      </c>
      <c r="H78" s="7" t="s">
        <v>168</v>
      </c>
      <c r="I78" s="7" t="s">
        <v>214</v>
      </c>
      <c r="J78" s="109">
        <f t="shared" ca="1" si="1"/>
        <v>5.183561643835616</v>
      </c>
    </row>
    <row r="79" spans="2:10">
      <c r="B79" s="110">
        <v>71</v>
      </c>
      <c r="C79" s="111" t="s">
        <v>259</v>
      </c>
      <c r="D79" s="110" t="s">
        <v>166</v>
      </c>
      <c r="E79" s="110" t="s">
        <v>167</v>
      </c>
      <c r="F79" s="112">
        <v>41263</v>
      </c>
      <c r="G79" s="110">
        <v>127</v>
      </c>
      <c r="H79" s="110" t="s">
        <v>168</v>
      </c>
      <c r="I79" s="110" t="s">
        <v>203</v>
      </c>
      <c r="J79" s="113">
        <f t="shared" ca="1" si="1"/>
        <v>5.1589041095890407</v>
      </c>
    </row>
    <row r="80" spans="2:10">
      <c r="B80" s="7">
        <v>72</v>
      </c>
      <c r="C80" s="1" t="s">
        <v>260</v>
      </c>
      <c r="D80" s="7" t="s">
        <v>166</v>
      </c>
      <c r="E80" s="7" t="s">
        <v>179</v>
      </c>
      <c r="F80" s="108">
        <v>41339</v>
      </c>
      <c r="G80" s="7">
        <v>109</v>
      </c>
      <c r="H80" s="7" t="s">
        <v>168</v>
      </c>
      <c r="I80" s="7" t="s">
        <v>191</v>
      </c>
      <c r="J80" s="109">
        <f t="shared" ca="1" si="1"/>
        <v>4.9506849315068493</v>
      </c>
    </row>
    <row r="81" spans="2:10">
      <c r="B81" s="7">
        <v>73</v>
      </c>
      <c r="C81" s="1" t="s">
        <v>261</v>
      </c>
      <c r="D81" s="7" t="s">
        <v>199</v>
      </c>
      <c r="E81" s="7" t="s">
        <v>189</v>
      </c>
      <c r="F81" s="108">
        <v>41440</v>
      </c>
      <c r="G81" s="7">
        <v>159</v>
      </c>
      <c r="H81" s="7" t="s">
        <v>168</v>
      </c>
      <c r="I81" s="7" t="s">
        <v>180</v>
      </c>
      <c r="J81" s="109">
        <f t="shared" ca="1" si="1"/>
        <v>4.6739726027397257</v>
      </c>
    </row>
    <row r="82" spans="2:10">
      <c r="B82" s="7">
        <v>74</v>
      </c>
      <c r="C82" s="1" t="s">
        <v>261</v>
      </c>
      <c r="D82" s="7" t="s">
        <v>178</v>
      </c>
      <c r="E82" s="7" t="s">
        <v>189</v>
      </c>
      <c r="F82" s="108">
        <v>41501</v>
      </c>
      <c r="G82" s="7">
        <v>39</v>
      </c>
      <c r="H82" s="7" t="s">
        <v>168</v>
      </c>
      <c r="I82" s="7" t="s">
        <v>180</v>
      </c>
      <c r="J82" s="109">
        <f t="shared" ca="1" si="1"/>
        <v>4.506849315068493</v>
      </c>
    </row>
    <row r="83" spans="2:10">
      <c r="B83" s="7">
        <v>75</v>
      </c>
      <c r="C83" s="1" t="s">
        <v>262</v>
      </c>
      <c r="D83" s="7" t="s">
        <v>166</v>
      </c>
      <c r="E83" s="7" t="s">
        <v>183</v>
      </c>
      <c r="F83" s="108">
        <v>41549</v>
      </c>
      <c r="G83" s="7">
        <v>103</v>
      </c>
      <c r="H83" s="7" t="s">
        <v>168</v>
      </c>
      <c r="I83" s="7" t="s">
        <v>262</v>
      </c>
      <c r="J83" s="109">
        <f t="shared" ca="1" si="1"/>
        <v>4.375342465753425</v>
      </c>
    </row>
    <row r="84" spans="2:10">
      <c r="B84" s="7">
        <v>76</v>
      </c>
      <c r="C84" s="1" t="s">
        <v>263</v>
      </c>
      <c r="D84" s="7" t="s">
        <v>166</v>
      </c>
      <c r="E84" s="7" t="s">
        <v>183</v>
      </c>
      <c r="F84" s="108">
        <v>41570</v>
      </c>
      <c r="G84" s="7">
        <v>116</v>
      </c>
      <c r="H84" s="7" t="s">
        <v>168</v>
      </c>
      <c r="I84" s="7" t="s">
        <v>262</v>
      </c>
      <c r="J84" s="109">
        <f t="shared" ca="1" si="1"/>
        <v>4.3178082191780822</v>
      </c>
    </row>
    <row r="85" spans="2:10">
      <c r="B85" s="7">
        <v>77</v>
      </c>
      <c r="C85" s="1" t="s">
        <v>264</v>
      </c>
      <c r="D85" s="7" t="s">
        <v>199</v>
      </c>
      <c r="E85" s="7" t="s">
        <v>167</v>
      </c>
      <c r="F85" s="108">
        <v>41626</v>
      </c>
      <c r="G85" s="7">
        <v>124</v>
      </c>
      <c r="H85" s="7" t="s">
        <v>168</v>
      </c>
      <c r="I85" s="7" t="s">
        <v>180</v>
      </c>
      <c r="J85" s="109">
        <f t="shared" ca="1" si="1"/>
        <v>4.1643835616438354</v>
      </c>
    </row>
    <row r="86" spans="2:10">
      <c r="B86" s="7">
        <v>78</v>
      </c>
      <c r="C86" s="1" t="s">
        <v>265</v>
      </c>
      <c r="D86" s="7" t="s">
        <v>166</v>
      </c>
      <c r="E86" s="7" t="s">
        <v>167</v>
      </c>
      <c r="F86" s="108">
        <v>41628</v>
      </c>
      <c r="G86" s="7">
        <v>124</v>
      </c>
      <c r="H86" s="7" t="s">
        <v>168</v>
      </c>
      <c r="I86" s="7" t="s">
        <v>266</v>
      </c>
      <c r="J86" s="109">
        <f t="shared" ca="1" si="1"/>
        <v>4.1589041095890407</v>
      </c>
    </row>
    <row r="87" spans="2:10">
      <c r="B87" s="7">
        <v>79</v>
      </c>
      <c r="C87" s="1" t="s">
        <v>244</v>
      </c>
      <c r="D87" s="7" t="s">
        <v>201</v>
      </c>
      <c r="E87" s="7" t="s">
        <v>189</v>
      </c>
      <c r="F87" s="108">
        <v>41628</v>
      </c>
      <c r="G87" s="7">
        <v>113</v>
      </c>
      <c r="H87" s="7" t="s">
        <v>168</v>
      </c>
      <c r="I87" s="7" t="s">
        <v>181</v>
      </c>
      <c r="J87" s="109">
        <f t="shared" ca="1" si="1"/>
        <v>4.1589041095890407</v>
      </c>
    </row>
    <row r="88" spans="2:10">
      <c r="B88" s="7">
        <v>80</v>
      </c>
      <c r="C88" s="1" t="s">
        <v>267</v>
      </c>
      <c r="D88" s="7" t="s">
        <v>199</v>
      </c>
      <c r="E88" s="7" t="s">
        <v>167</v>
      </c>
      <c r="F88" s="108">
        <v>41628</v>
      </c>
      <c r="G88" s="7">
        <v>127</v>
      </c>
      <c r="H88" s="7" t="s">
        <v>268</v>
      </c>
      <c r="I88" s="7" t="s">
        <v>268</v>
      </c>
      <c r="J88" s="109">
        <f t="shared" ca="1" si="1"/>
        <v>4.1589041095890407</v>
      </c>
    </row>
    <row r="89" spans="2:10">
      <c r="B89" s="7">
        <v>81</v>
      </c>
      <c r="C89" s="1" t="s">
        <v>269</v>
      </c>
      <c r="D89" s="7" t="s">
        <v>166</v>
      </c>
      <c r="E89" s="7" t="s">
        <v>189</v>
      </c>
      <c r="F89" s="108">
        <v>41618</v>
      </c>
      <c r="G89" s="7">
        <v>98</v>
      </c>
      <c r="H89" s="7" t="s">
        <v>168</v>
      </c>
      <c r="I89" s="7" t="s">
        <v>209</v>
      </c>
      <c r="J89" s="109">
        <f t="shared" ca="1" si="1"/>
        <v>4.1863013698630134</v>
      </c>
    </row>
    <row r="90" spans="2:10">
      <c r="B90" s="110">
        <v>82</v>
      </c>
      <c r="C90" s="111" t="s">
        <v>270</v>
      </c>
      <c r="D90" s="110" t="s">
        <v>166</v>
      </c>
      <c r="E90" s="110" t="s">
        <v>189</v>
      </c>
      <c r="F90" s="112">
        <v>41628</v>
      </c>
      <c r="G90" s="110">
        <v>122</v>
      </c>
      <c r="H90" s="110" t="s">
        <v>168</v>
      </c>
      <c r="I90" s="110" t="s">
        <v>176</v>
      </c>
      <c r="J90" s="113">
        <f t="shared" ca="1" si="1"/>
        <v>4.1589041095890407</v>
      </c>
    </row>
    <row r="91" spans="2:10">
      <c r="B91" s="7">
        <v>83</v>
      </c>
      <c r="C91" s="1" t="s">
        <v>271</v>
      </c>
      <c r="D91" s="7" t="s">
        <v>201</v>
      </c>
      <c r="E91" s="7" t="s">
        <v>183</v>
      </c>
      <c r="F91" s="108">
        <v>41683</v>
      </c>
      <c r="G91" s="7">
        <v>109</v>
      </c>
      <c r="H91" s="7" t="s">
        <v>168</v>
      </c>
      <c r="I91" s="7" t="s">
        <v>249</v>
      </c>
      <c r="J91" s="109">
        <f t="shared" ca="1" si="1"/>
        <v>4.0082191780821921</v>
      </c>
    </row>
    <row r="92" spans="2:10">
      <c r="B92" s="7">
        <v>84</v>
      </c>
      <c r="C92" s="1" t="s">
        <v>272</v>
      </c>
      <c r="D92" s="7" t="s">
        <v>201</v>
      </c>
      <c r="E92" s="7" t="s">
        <v>189</v>
      </c>
      <c r="F92" s="108">
        <v>41687</v>
      </c>
      <c r="G92" s="7">
        <v>124</v>
      </c>
      <c r="H92" s="7" t="s">
        <v>168</v>
      </c>
      <c r="I92" s="7" t="s">
        <v>249</v>
      </c>
      <c r="J92" s="109">
        <f t="shared" ca="1" si="1"/>
        <v>3.9972602739726026</v>
      </c>
    </row>
    <row r="93" spans="2:10">
      <c r="B93" s="7">
        <v>85</v>
      </c>
      <c r="C93" s="1" t="s">
        <v>273</v>
      </c>
      <c r="D93" s="7" t="s">
        <v>166</v>
      </c>
      <c r="E93" s="7" t="s">
        <v>183</v>
      </c>
      <c r="F93" s="108">
        <v>41724</v>
      </c>
      <c r="G93" s="34">
        <v>108</v>
      </c>
      <c r="H93" s="7" t="s">
        <v>168</v>
      </c>
      <c r="I93" s="7" t="s">
        <v>181</v>
      </c>
      <c r="J93" s="109">
        <f t="shared" ca="1" si="1"/>
        <v>3.8958904109589043</v>
      </c>
    </row>
    <row r="94" spans="2:10">
      <c r="B94" s="7">
        <v>86</v>
      </c>
      <c r="C94" s="1" t="s">
        <v>274</v>
      </c>
      <c r="D94" s="7" t="s">
        <v>166</v>
      </c>
      <c r="E94" s="7" t="s">
        <v>189</v>
      </c>
      <c r="F94" s="108">
        <v>41788</v>
      </c>
      <c r="G94" s="34">
        <v>108</v>
      </c>
      <c r="H94" s="7" t="s">
        <v>168</v>
      </c>
      <c r="I94" s="7" t="s">
        <v>253</v>
      </c>
      <c r="J94" s="109">
        <f t="shared" ca="1" si="1"/>
        <v>3.7205479452054795</v>
      </c>
    </row>
    <row r="95" spans="2:10">
      <c r="B95" s="7">
        <v>87</v>
      </c>
      <c r="C95" s="1" t="s">
        <v>275</v>
      </c>
      <c r="D95" s="7" t="s">
        <v>166</v>
      </c>
      <c r="E95" s="7" t="s">
        <v>183</v>
      </c>
      <c r="F95" s="108">
        <v>41863</v>
      </c>
      <c r="G95" s="34">
        <v>115</v>
      </c>
      <c r="H95" s="7" t="s">
        <v>168</v>
      </c>
      <c r="I95" s="7" t="s">
        <v>173</v>
      </c>
      <c r="J95" s="109">
        <f t="shared" ca="1" si="1"/>
        <v>3.515068493150685</v>
      </c>
    </row>
    <row r="96" spans="2:10">
      <c r="B96" s="7">
        <v>88</v>
      </c>
      <c r="C96" s="1" t="s">
        <v>276</v>
      </c>
      <c r="D96" s="7" t="s">
        <v>166</v>
      </c>
      <c r="E96" s="7" t="s">
        <v>179</v>
      </c>
      <c r="F96" s="108">
        <v>41900</v>
      </c>
      <c r="G96" s="34">
        <v>135</v>
      </c>
      <c r="H96" s="7" t="s">
        <v>168</v>
      </c>
      <c r="I96" s="7" t="s">
        <v>180</v>
      </c>
      <c r="J96" s="109">
        <f t="shared" ca="1" si="1"/>
        <v>3.4136986301369863</v>
      </c>
    </row>
    <row r="97" spans="2:10">
      <c r="B97" s="7">
        <v>89</v>
      </c>
      <c r="C97" s="1" t="s">
        <v>244</v>
      </c>
      <c r="D97" s="7" t="s">
        <v>178</v>
      </c>
      <c r="E97" s="7" t="s">
        <v>189</v>
      </c>
      <c r="F97" s="108">
        <v>41908</v>
      </c>
      <c r="G97" s="34">
        <v>72</v>
      </c>
      <c r="H97" s="7" t="s">
        <v>168</v>
      </c>
      <c r="I97" s="7" t="s">
        <v>181</v>
      </c>
      <c r="J97" s="109">
        <f t="shared" ca="1" si="1"/>
        <v>3.3917808219178083</v>
      </c>
    </row>
    <row r="98" spans="2:10">
      <c r="B98" s="7">
        <v>90</v>
      </c>
      <c r="C98" s="1" t="s">
        <v>277</v>
      </c>
      <c r="D98" s="7" t="s">
        <v>166</v>
      </c>
      <c r="E98" s="7" t="s">
        <v>183</v>
      </c>
      <c r="F98" s="108">
        <v>41911</v>
      </c>
      <c r="G98" s="34">
        <v>104</v>
      </c>
      <c r="H98" s="7" t="s">
        <v>168</v>
      </c>
      <c r="I98" s="7" t="s">
        <v>278</v>
      </c>
      <c r="J98" s="109">
        <f t="shared" ca="1" si="1"/>
        <v>3.3835616438356166</v>
      </c>
    </row>
    <row r="99" spans="2:10">
      <c r="B99" s="7">
        <v>91</v>
      </c>
      <c r="C99" s="1" t="s">
        <v>279</v>
      </c>
      <c r="D99" s="7" t="s">
        <v>166</v>
      </c>
      <c r="E99" s="7" t="s">
        <v>183</v>
      </c>
      <c r="F99" s="108">
        <v>41941</v>
      </c>
      <c r="G99" s="34">
        <v>108</v>
      </c>
      <c r="H99" s="7" t="s">
        <v>168</v>
      </c>
      <c r="I99" s="7" t="s">
        <v>184</v>
      </c>
      <c r="J99" s="109">
        <f t="shared" ca="1" si="1"/>
        <v>3.3013698630136985</v>
      </c>
    </row>
    <row r="100" spans="2:10">
      <c r="B100" s="7">
        <v>92</v>
      </c>
      <c r="C100" s="1" t="s">
        <v>280</v>
      </c>
      <c r="D100" s="7" t="s">
        <v>199</v>
      </c>
      <c r="E100" s="7" t="s">
        <v>195</v>
      </c>
      <c r="F100" s="108">
        <v>41943</v>
      </c>
      <c r="G100" s="34">
        <v>89</v>
      </c>
      <c r="H100" s="7" t="s">
        <v>168</v>
      </c>
      <c r="I100" s="7" t="s">
        <v>180</v>
      </c>
      <c r="J100" s="109">
        <f t="shared" ca="1" si="1"/>
        <v>3.2958904109589042</v>
      </c>
    </row>
    <row r="101" spans="2:10">
      <c r="B101" s="7">
        <v>93</v>
      </c>
      <c r="C101" s="1" t="s">
        <v>281</v>
      </c>
      <c r="D101" s="7" t="s">
        <v>199</v>
      </c>
      <c r="E101" s="7" t="s">
        <v>167</v>
      </c>
      <c r="F101" s="108">
        <v>41991</v>
      </c>
      <c r="G101" s="34">
        <v>138</v>
      </c>
      <c r="H101" s="7" t="s">
        <v>168</v>
      </c>
      <c r="I101" s="7" t="s">
        <v>173</v>
      </c>
      <c r="J101" s="109">
        <f t="shared" ca="1" si="1"/>
        <v>3.1643835616438358</v>
      </c>
    </row>
    <row r="102" spans="2:10">
      <c r="B102" s="7">
        <v>94</v>
      </c>
      <c r="C102" s="1" t="s">
        <v>282</v>
      </c>
      <c r="D102" s="7" t="s">
        <v>166</v>
      </c>
      <c r="E102" s="7" t="s">
        <v>167</v>
      </c>
      <c r="F102" s="108">
        <v>41995</v>
      </c>
      <c r="G102" s="34">
        <v>113</v>
      </c>
      <c r="H102" s="7" t="s">
        <v>168</v>
      </c>
      <c r="I102" s="7" t="s">
        <v>184</v>
      </c>
      <c r="J102" s="109">
        <f t="shared" ca="1" si="1"/>
        <v>3.1534246575342464</v>
      </c>
    </row>
    <row r="103" spans="2:10">
      <c r="B103" s="7">
        <v>95</v>
      </c>
      <c r="C103" s="1" t="s">
        <v>283</v>
      </c>
      <c r="D103" s="7" t="s">
        <v>166</v>
      </c>
      <c r="E103" s="7" t="s">
        <v>167</v>
      </c>
      <c r="F103" s="108">
        <v>41996</v>
      </c>
      <c r="G103" s="34">
        <v>113</v>
      </c>
      <c r="H103" s="7" t="s">
        <v>168</v>
      </c>
      <c r="I103" s="7" t="s">
        <v>176</v>
      </c>
      <c r="J103" s="109">
        <f t="shared" ca="1" si="1"/>
        <v>3.1506849315068495</v>
      </c>
    </row>
    <row r="104" spans="2:10">
      <c r="B104" s="110">
        <v>96</v>
      </c>
      <c r="C104" s="111" t="s">
        <v>252</v>
      </c>
      <c r="D104" s="110" t="s">
        <v>201</v>
      </c>
      <c r="E104" s="110" t="s">
        <v>167</v>
      </c>
      <c r="F104" s="112">
        <v>42001</v>
      </c>
      <c r="G104" s="110">
        <v>136</v>
      </c>
      <c r="H104" s="110" t="s">
        <v>168</v>
      </c>
      <c r="I104" s="110" t="s">
        <v>253</v>
      </c>
      <c r="J104" s="113">
        <f t="shared" ca="1" si="1"/>
        <v>3.1369863013698631</v>
      </c>
    </row>
    <row r="105" spans="2:10">
      <c r="B105" s="7">
        <v>97</v>
      </c>
      <c r="C105" s="3" t="s">
        <v>284</v>
      </c>
      <c r="D105" s="116" t="s">
        <v>199</v>
      </c>
      <c r="E105" s="7" t="s">
        <v>167</v>
      </c>
      <c r="F105" s="108">
        <v>42109</v>
      </c>
      <c r="G105" s="116">
        <v>135</v>
      </c>
      <c r="H105" s="7" t="s">
        <v>168</v>
      </c>
      <c r="I105" s="116" t="s">
        <v>266</v>
      </c>
      <c r="J105" s="109">
        <f t="shared" ca="1" si="1"/>
        <v>2.8410958904109589</v>
      </c>
    </row>
    <row r="106" spans="2:10">
      <c r="B106" s="7">
        <v>98</v>
      </c>
      <c r="C106" s="1" t="s">
        <v>284</v>
      </c>
      <c r="D106" s="7" t="s">
        <v>178</v>
      </c>
      <c r="E106" s="7" t="s">
        <v>167</v>
      </c>
      <c r="F106" s="108">
        <v>42109</v>
      </c>
      <c r="G106" s="34">
        <v>28</v>
      </c>
      <c r="H106" s="7" t="s">
        <v>168</v>
      </c>
      <c r="I106" s="7" t="s">
        <v>266</v>
      </c>
      <c r="J106" s="109">
        <f t="shared" ca="1" si="1"/>
        <v>2.8410958904109589</v>
      </c>
    </row>
    <row r="107" spans="2:10">
      <c r="B107" s="7">
        <v>99</v>
      </c>
      <c r="C107" s="3" t="s">
        <v>285</v>
      </c>
      <c r="D107" s="7" t="s">
        <v>166</v>
      </c>
      <c r="E107" s="7" t="s">
        <v>183</v>
      </c>
      <c r="F107" s="117">
        <v>42193</v>
      </c>
      <c r="G107" s="118">
        <v>108</v>
      </c>
      <c r="H107" s="7" t="s">
        <v>168</v>
      </c>
      <c r="I107" s="118" t="s">
        <v>193</v>
      </c>
      <c r="J107" s="119">
        <f t="shared" ca="1" si="1"/>
        <v>2.6109589041095891</v>
      </c>
    </row>
    <row r="108" spans="2:10">
      <c r="B108" s="110">
        <v>100</v>
      </c>
      <c r="C108" s="111" t="s">
        <v>286</v>
      </c>
      <c r="D108" s="110" t="s">
        <v>199</v>
      </c>
      <c r="E108" s="110" t="s">
        <v>167</v>
      </c>
      <c r="F108" s="112">
        <v>42193</v>
      </c>
      <c r="G108" s="110">
        <v>113</v>
      </c>
      <c r="H108" s="110" t="s">
        <v>168</v>
      </c>
      <c r="I108" s="110" t="s">
        <v>214</v>
      </c>
      <c r="J108" s="113">
        <f t="shared" ca="1" si="1"/>
        <v>2.6109589041095891</v>
      </c>
    </row>
    <row r="109" spans="2:10">
      <c r="B109" s="7">
        <v>101</v>
      </c>
      <c r="C109" s="1" t="s">
        <v>287</v>
      </c>
      <c r="D109" s="7" t="s">
        <v>166</v>
      </c>
      <c r="E109" s="7" t="s">
        <v>183</v>
      </c>
      <c r="F109" s="108">
        <v>42338</v>
      </c>
      <c r="G109" s="34">
        <v>118</v>
      </c>
      <c r="H109" s="7" t="s">
        <v>168</v>
      </c>
      <c r="I109" s="7" t="s">
        <v>193</v>
      </c>
      <c r="J109" s="119">
        <f t="shared" ca="1" si="1"/>
        <v>2.2136986301369861</v>
      </c>
    </row>
    <row r="110" spans="2:10">
      <c r="B110" s="7">
        <v>102</v>
      </c>
      <c r="C110" s="1" t="s">
        <v>288</v>
      </c>
      <c r="D110" s="7" t="s">
        <v>166</v>
      </c>
      <c r="E110" s="7" t="s">
        <v>167</v>
      </c>
      <c r="F110" s="108">
        <v>42349</v>
      </c>
      <c r="G110" s="34">
        <v>113</v>
      </c>
      <c r="H110" s="7" t="s">
        <v>168</v>
      </c>
      <c r="I110" s="7" t="s">
        <v>169</v>
      </c>
      <c r="J110" s="119">
        <f t="shared" ca="1" si="1"/>
        <v>2.1835616438356165</v>
      </c>
    </row>
    <row r="111" spans="2:10">
      <c r="B111" s="7">
        <v>103</v>
      </c>
      <c r="C111" s="1" t="s">
        <v>289</v>
      </c>
      <c r="D111" s="7" t="s">
        <v>199</v>
      </c>
      <c r="E111" s="7" t="s">
        <v>167</v>
      </c>
      <c r="F111" s="108">
        <v>42349</v>
      </c>
      <c r="G111" s="34">
        <v>137</v>
      </c>
      <c r="H111" s="7" t="s">
        <v>168</v>
      </c>
      <c r="I111" s="7" t="s">
        <v>180</v>
      </c>
      <c r="J111" s="119">
        <f t="shared" ca="1" si="1"/>
        <v>2.1835616438356165</v>
      </c>
    </row>
    <row r="112" spans="2:10">
      <c r="B112" s="7">
        <v>104</v>
      </c>
      <c r="C112" s="1" t="s">
        <v>290</v>
      </c>
      <c r="D112" s="7" t="s">
        <v>199</v>
      </c>
      <c r="E112" s="7" t="s">
        <v>167</v>
      </c>
      <c r="F112" s="108">
        <v>42368</v>
      </c>
      <c r="G112" s="34">
        <v>149</v>
      </c>
      <c r="H112" s="7" t="s">
        <v>168</v>
      </c>
      <c r="I112" s="7" t="s">
        <v>173</v>
      </c>
      <c r="J112" s="119">
        <f t="shared" ca="1" si="1"/>
        <v>2.1315068493150684</v>
      </c>
    </row>
    <row r="113" spans="2:10">
      <c r="B113" s="7">
        <v>105</v>
      </c>
      <c r="C113" s="1" t="s">
        <v>243</v>
      </c>
      <c r="D113" s="7" t="s">
        <v>178</v>
      </c>
      <c r="E113" s="7" t="s">
        <v>189</v>
      </c>
      <c r="F113" s="108">
        <v>42368</v>
      </c>
      <c r="G113" s="34">
        <v>56</v>
      </c>
      <c r="H113" s="7" t="s">
        <v>168</v>
      </c>
      <c r="I113" s="7" t="s">
        <v>191</v>
      </c>
      <c r="J113" s="119">
        <f t="shared" ca="1" si="1"/>
        <v>2.1315068493150684</v>
      </c>
    </row>
    <row r="114" spans="2:10">
      <c r="B114" s="110">
        <v>106</v>
      </c>
      <c r="C114" s="111" t="s">
        <v>223</v>
      </c>
      <c r="D114" s="110" t="s">
        <v>178</v>
      </c>
      <c r="E114" s="110" t="s">
        <v>167</v>
      </c>
      <c r="F114" s="112">
        <v>42368</v>
      </c>
      <c r="G114" s="110">
        <v>58</v>
      </c>
      <c r="H114" s="110" t="s">
        <v>168</v>
      </c>
      <c r="I114" s="110" t="s">
        <v>176</v>
      </c>
      <c r="J114" s="113">
        <f t="shared" ca="1" si="1"/>
        <v>2.1315068493150684</v>
      </c>
    </row>
    <row r="115" spans="2:10">
      <c r="B115" s="120">
        <v>107</v>
      </c>
      <c r="C115" s="3" t="s">
        <v>291</v>
      </c>
      <c r="D115" s="120" t="s">
        <v>201</v>
      </c>
      <c r="E115" s="7" t="s">
        <v>183</v>
      </c>
      <c r="F115" s="117">
        <v>42461</v>
      </c>
      <c r="G115" s="120">
        <v>66</v>
      </c>
      <c r="H115" s="120" t="s">
        <v>168</v>
      </c>
      <c r="I115" s="120" t="s">
        <v>241</v>
      </c>
      <c r="J115" s="119">
        <f t="shared" ca="1" si="1"/>
        <v>1.8767123287671232</v>
      </c>
    </row>
    <row r="116" spans="2:10">
      <c r="B116" s="120">
        <v>108</v>
      </c>
      <c r="C116" s="3" t="s">
        <v>292</v>
      </c>
      <c r="D116" s="7" t="s">
        <v>166</v>
      </c>
      <c r="E116" s="7" t="s">
        <v>183</v>
      </c>
      <c r="F116" s="117">
        <v>42461</v>
      </c>
      <c r="G116" s="120">
        <v>98</v>
      </c>
      <c r="H116" s="120" t="s">
        <v>168</v>
      </c>
      <c r="I116" s="120" t="s">
        <v>180</v>
      </c>
      <c r="J116" s="119">
        <f t="shared" ca="1" si="1"/>
        <v>1.8767123287671232</v>
      </c>
    </row>
    <row r="117" spans="2:10">
      <c r="B117" s="120">
        <v>109</v>
      </c>
      <c r="C117" s="3" t="s">
        <v>293</v>
      </c>
      <c r="D117" s="120" t="s">
        <v>201</v>
      </c>
      <c r="E117" s="120" t="s">
        <v>167</v>
      </c>
      <c r="F117" s="117">
        <v>42461</v>
      </c>
      <c r="G117" s="120">
        <v>128</v>
      </c>
      <c r="H117" s="120" t="s">
        <v>168</v>
      </c>
      <c r="I117" s="120" t="s">
        <v>171</v>
      </c>
      <c r="J117" s="119">
        <f t="shared" ca="1" si="1"/>
        <v>1.8767123287671232</v>
      </c>
    </row>
    <row r="118" spans="2:10">
      <c r="B118" s="120">
        <v>110</v>
      </c>
      <c r="C118" s="3" t="s">
        <v>294</v>
      </c>
      <c r="D118" s="7" t="s">
        <v>166</v>
      </c>
      <c r="E118" s="7" t="s">
        <v>183</v>
      </c>
      <c r="F118" s="117">
        <v>42552</v>
      </c>
      <c r="G118" s="120">
        <v>112</v>
      </c>
      <c r="H118" s="120" t="s">
        <v>168</v>
      </c>
      <c r="I118" s="120" t="s">
        <v>180</v>
      </c>
      <c r="J118" s="119">
        <f t="shared" ca="1" si="1"/>
        <v>1.6273972602739726</v>
      </c>
    </row>
    <row r="119" spans="2:10">
      <c r="B119" s="120">
        <v>111</v>
      </c>
      <c r="C119" s="3" t="s">
        <v>295</v>
      </c>
      <c r="D119" s="120" t="s">
        <v>166</v>
      </c>
      <c r="E119" s="120" t="s">
        <v>167</v>
      </c>
      <c r="F119" s="117">
        <v>42552</v>
      </c>
      <c r="G119" s="120">
        <v>113</v>
      </c>
      <c r="H119" s="120" t="s">
        <v>168</v>
      </c>
      <c r="I119" s="120" t="s">
        <v>184</v>
      </c>
      <c r="J119" s="119">
        <f t="shared" ca="1" si="1"/>
        <v>1.6273972602739726</v>
      </c>
    </row>
    <row r="120" spans="2:10">
      <c r="B120" s="120">
        <v>112</v>
      </c>
      <c r="C120" s="3" t="s">
        <v>296</v>
      </c>
      <c r="D120" s="7" t="s">
        <v>178</v>
      </c>
      <c r="E120" s="7" t="s">
        <v>183</v>
      </c>
      <c r="F120" s="117">
        <v>42570</v>
      </c>
      <c r="G120" s="120">
        <v>79</v>
      </c>
      <c r="H120" s="120" t="s">
        <v>168</v>
      </c>
      <c r="I120" s="120" t="s">
        <v>203</v>
      </c>
      <c r="J120" s="119">
        <f t="shared" ca="1" si="1"/>
        <v>1.5780821917808219</v>
      </c>
    </row>
    <row r="121" spans="2:10">
      <c r="B121" s="120">
        <v>113</v>
      </c>
      <c r="C121" s="3" t="s">
        <v>297</v>
      </c>
      <c r="D121" s="7" t="s">
        <v>166</v>
      </c>
      <c r="E121" s="7" t="s">
        <v>189</v>
      </c>
      <c r="F121" s="117">
        <v>42583</v>
      </c>
      <c r="G121" s="120">
        <v>142</v>
      </c>
      <c r="H121" s="120" t="s">
        <v>298</v>
      </c>
      <c r="I121" s="120" t="s">
        <v>298</v>
      </c>
      <c r="J121" s="119">
        <f t="shared" ca="1" si="1"/>
        <v>1.5424657534246575</v>
      </c>
    </row>
    <row r="122" spans="2:10">
      <c r="B122" s="120">
        <v>114</v>
      </c>
      <c r="C122" s="3" t="s">
        <v>299</v>
      </c>
      <c r="D122" s="7" t="s">
        <v>201</v>
      </c>
      <c r="E122" s="7" t="s">
        <v>183</v>
      </c>
      <c r="F122" s="117">
        <v>42614</v>
      </c>
      <c r="G122" s="120">
        <v>92</v>
      </c>
      <c r="H122" s="120" t="s">
        <v>168</v>
      </c>
      <c r="I122" s="120" t="s">
        <v>205</v>
      </c>
      <c r="J122" s="119">
        <f t="shared" ca="1" si="1"/>
        <v>1.4575342465753425</v>
      </c>
    </row>
    <row r="123" spans="2:10">
      <c r="B123" s="120">
        <v>115</v>
      </c>
      <c r="C123" s="3" t="s">
        <v>300</v>
      </c>
      <c r="D123" s="7" t="s">
        <v>166</v>
      </c>
      <c r="E123" s="7" t="s">
        <v>167</v>
      </c>
      <c r="F123" s="117">
        <v>42614</v>
      </c>
      <c r="G123" s="120">
        <v>113</v>
      </c>
      <c r="H123" s="120" t="s">
        <v>168</v>
      </c>
      <c r="I123" s="120" t="s">
        <v>203</v>
      </c>
      <c r="J123" s="119">
        <f t="shared" ca="1" si="1"/>
        <v>1.4575342465753425</v>
      </c>
    </row>
    <row r="124" spans="2:10">
      <c r="B124" s="120">
        <v>116</v>
      </c>
      <c r="C124" s="3" t="s">
        <v>301</v>
      </c>
      <c r="D124" s="7" t="s">
        <v>166</v>
      </c>
      <c r="E124" s="7" t="s">
        <v>183</v>
      </c>
      <c r="F124" s="117">
        <v>42689</v>
      </c>
      <c r="G124" s="120">
        <v>114</v>
      </c>
      <c r="H124" s="120" t="s">
        <v>168</v>
      </c>
      <c r="I124" s="120" t="s">
        <v>219</v>
      </c>
      <c r="J124" s="119">
        <f t="shared" ca="1" si="1"/>
        <v>1.252054794520548</v>
      </c>
    </row>
    <row r="125" spans="2:10">
      <c r="B125" s="120">
        <v>117</v>
      </c>
      <c r="C125" s="3" t="s">
        <v>302</v>
      </c>
      <c r="D125" s="7" t="s">
        <v>199</v>
      </c>
      <c r="E125" s="7" t="s">
        <v>179</v>
      </c>
      <c r="F125" s="117">
        <v>42718</v>
      </c>
      <c r="G125" s="120">
        <v>144</v>
      </c>
      <c r="H125" s="120" t="s">
        <v>168</v>
      </c>
      <c r="I125" s="120" t="s">
        <v>205</v>
      </c>
      <c r="J125" s="119">
        <f t="shared" ca="1" si="1"/>
        <v>1.1726027397260275</v>
      </c>
    </row>
    <row r="126" spans="2:10">
      <c r="B126" s="120">
        <v>118</v>
      </c>
      <c r="C126" s="3" t="s">
        <v>303</v>
      </c>
      <c r="D126" s="7" t="s">
        <v>199</v>
      </c>
      <c r="E126" s="7" t="s">
        <v>167</v>
      </c>
      <c r="F126" s="117">
        <v>42718</v>
      </c>
      <c r="G126" s="120">
        <v>120</v>
      </c>
      <c r="H126" s="120" t="s">
        <v>268</v>
      </c>
      <c r="I126" s="120" t="s">
        <v>268</v>
      </c>
      <c r="J126" s="119">
        <f t="shared" ca="1" si="1"/>
        <v>1.1726027397260275</v>
      </c>
    </row>
    <row r="127" spans="2:10">
      <c r="B127" s="120">
        <v>119</v>
      </c>
      <c r="C127" s="3" t="s">
        <v>303</v>
      </c>
      <c r="D127" s="7" t="s">
        <v>201</v>
      </c>
      <c r="E127" s="7" t="s">
        <v>167</v>
      </c>
      <c r="F127" s="117">
        <v>42718</v>
      </c>
      <c r="G127" s="120">
        <v>116</v>
      </c>
      <c r="H127" s="120" t="s">
        <v>268</v>
      </c>
      <c r="I127" s="120" t="s">
        <v>268</v>
      </c>
      <c r="J127" s="119">
        <f t="shared" ca="1" si="1"/>
        <v>1.1726027397260275</v>
      </c>
    </row>
    <row r="128" spans="2:10">
      <c r="B128" s="120">
        <v>120</v>
      </c>
      <c r="C128" s="3" t="s">
        <v>304</v>
      </c>
      <c r="D128" s="7" t="s">
        <v>166</v>
      </c>
      <c r="E128" s="7" t="s">
        <v>167</v>
      </c>
      <c r="F128" s="117">
        <v>42720</v>
      </c>
      <c r="G128" s="120">
        <v>127</v>
      </c>
      <c r="H128" s="120" t="s">
        <v>168</v>
      </c>
      <c r="I128" s="120" t="s">
        <v>180</v>
      </c>
      <c r="J128" s="119">
        <f t="shared" ca="1" si="1"/>
        <v>1.167123287671233</v>
      </c>
    </row>
    <row r="129" spans="2:10">
      <c r="B129" s="120">
        <v>121</v>
      </c>
      <c r="C129" s="3" t="s">
        <v>305</v>
      </c>
      <c r="D129" s="7" t="s">
        <v>201</v>
      </c>
      <c r="E129" s="7" t="s">
        <v>189</v>
      </c>
      <c r="F129" s="117">
        <v>42724</v>
      </c>
      <c r="G129" s="120">
        <v>106</v>
      </c>
      <c r="H129" s="120" t="s">
        <v>168</v>
      </c>
      <c r="I129" s="120" t="s">
        <v>238</v>
      </c>
      <c r="J129" s="119">
        <f t="shared" ca="1" si="1"/>
        <v>1.1561643835616437</v>
      </c>
    </row>
    <row r="130" spans="2:10">
      <c r="B130" s="120">
        <v>122</v>
      </c>
      <c r="C130" s="3" t="s">
        <v>306</v>
      </c>
      <c r="D130" s="7" t="s">
        <v>178</v>
      </c>
      <c r="E130" s="7" t="s">
        <v>167</v>
      </c>
      <c r="F130" s="117">
        <v>42726</v>
      </c>
      <c r="G130" s="120">
        <v>44</v>
      </c>
      <c r="H130" s="120" t="s">
        <v>168</v>
      </c>
      <c r="I130" s="120" t="s">
        <v>174</v>
      </c>
      <c r="J130" s="119">
        <f t="shared" ca="1" si="1"/>
        <v>1.1506849315068493</v>
      </c>
    </row>
    <row r="131" spans="2:10">
      <c r="B131" s="110">
        <v>123</v>
      </c>
      <c r="C131" s="111" t="s">
        <v>307</v>
      </c>
      <c r="D131" s="110" t="s">
        <v>206</v>
      </c>
      <c r="E131" s="110" t="s">
        <v>179</v>
      </c>
      <c r="F131" s="112">
        <v>42726</v>
      </c>
      <c r="G131" s="110">
        <v>44</v>
      </c>
      <c r="H131" s="110" t="s">
        <v>168</v>
      </c>
      <c r="I131" s="110" t="s">
        <v>180</v>
      </c>
      <c r="J131" s="113">
        <f t="shared" ca="1" si="1"/>
        <v>1.1506849315068493</v>
      </c>
    </row>
    <row r="132" spans="2:10">
      <c r="B132" s="120">
        <v>124</v>
      </c>
      <c r="C132" s="3" t="s">
        <v>308</v>
      </c>
      <c r="D132" s="7" t="s">
        <v>166</v>
      </c>
      <c r="E132" s="7" t="s">
        <v>183</v>
      </c>
      <c r="F132" s="117">
        <v>42736</v>
      </c>
      <c r="G132" s="120">
        <v>127</v>
      </c>
      <c r="H132" s="120" t="s">
        <v>168</v>
      </c>
      <c r="I132" s="120" t="s">
        <v>176</v>
      </c>
      <c r="J132" s="119">
        <f t="shared" ca="1" si="1"/>
        <v>1.1232876712328768</v>
      </c>
    </row>
    <row r="133" spans="2:10">
      <c r="B133" s="120">
        <v>125</v>
      </c>
      <c r="C133" s="3" t="s">
        <v>309</v>
      </c>
      <c r="D133" s="7" t="s">
        <v>201</v>
      </c>
      <c r="E133" s="7" t="s">
        <v>183</v>
      </c>
      <c r="F133" s="117">
        <v>42856</v>
      </c>
      <c r="G133" s="120">
        <v>122</v>
      </c>
      <c r="H133" s="120" t="s">
        <v>168</v>
      </c>
      <c r="I133" s="120" t="s">
        <v>171</v>
      </c>
      <c r="J133" s="119">
        <f t="shared" ca="1" si="1"/>
        <v>0.79452054794520544</v>
      </c>
    </row>
    <row r="134" spans="2:10">
      <c r="B134" s="120">
        <f>B133+1</f>
        <v>126</v>
      </c>
      <c r="C134" s="3" t="s">
        <v>221</v>
      </c>
      <c r="D134" s="120" t="s">
        <v>201</v>
      </c>
      <c r="E134" s="120" t="s">
        <v>189</v>
      </c>
      <c r="F134" s="117">
        <v>42917</v>
      </c>
      <c r="G134" s="120">
        <v>122</v>
      </c>
      <c r="H134" s="120" t="s">
        <v>168</v>
      </c>
      <c r="I134" s="120" t="s">
        <v>181</v>
      </c>
      <c r="J134" s="119">
        <f ca="1">(TODAY()-F134)/365</f>
        <v>0.62739726027397258</v>
      </c>
    </row>
    <row r="135" spans="2:10">
      <c r="B135" s="120">
        <f t="shared" ref="B135" si="2">B134+1</f>
        <v>127</v>
      </c>
      <c r="C135" s="3" t="s">
        <v>310</v>
      </c>
      <c r="D135" s="120" t="s">
        <v>311</v>
      </c>
      <c r="E135" s="120" t="s">
        <v>189</v>
      </c>
      <c r="F135" s="117">
        <v>42917</v>
      </c>
      <c r="G135" s="120">
        <v>127</v>
      </c>
      <c r="H135" s="120" t="s">
        <v>168</v>
      </c>
      <c r="I135" s="120" t="s">
        <v>184</v>
      </c>
      <c r="J135" s="119">
        <f t="shared" ca="1" si="1"/>
        <v>0.62739726027397258</v>
      </c>
    </row>
    <row r="136" spans="2:10">
      <c r="B136" s="120"/>
      <c r="C136" s="3" t="s">
        <v>312</v>
      </c>
      <c r="D136" s="120" t="s">
        <v>311</v>
      </c>
      <c r="E136" s="120" t="s">
        <v>189</v>
      </c>
      <c r="F136" s="117">
        <v>42917</v>
      </c>
      <c r="G136" s="120">
        <v>42</v>
      </c>
      <c r="H136" s="120" t="s">
        <v>168</v>
      </c>
      <c r="I136" s="120" t="s">
        <v>238</v>
      </c>
      <c r="J136" s="119">
        <f ca="1">(TODAY()-F136)/365</f>
        <v>0.62739726027397258</v>
      </c>
    </row>
    <row r="137" spans="2:10">
      <c r="B137" s="120">
        <f>B135+1</f>
        <v>128</v>
      </c>
      <c r="C137" s="3" t="s">
        <v>313</v>
      </c>
      <c r="D137" s="120" t="s">
        <v>314</v>
      </c>
      <c r="E137" s="120" t="s">
        <v>167</v>
      </c>
      <c r="F137" s="117">
        <v>42917</v>
      </c>
      <c r="G137" s="120">
        <v>126</v>
      </c>
      <c r="H137" s="120" t="s">
        <v>168</v>
      </c>
      <c r="I137" s="120" t="s">
        <v>193</v>
      </c>
      <c r="J137" s="119">
        <f t="shared" ca="1" si="1"/>
        <v>0.62739726027397258</v>
      </c>
    </row>
    <row r="138" spans="2:10" ht="13.5">
      <c r="B138" s="120">
        <f>B137+1</f>
        <v>129</v>
      </c>
      <c r="C138" s="3" t="s">
        <v>315</v>
      </c>
      <c r="D138" s="120" t="s">
        <v>314</v>
      </c>
      <c r="E138" s="120" t="s">
        <v>167</v>
      </c>
      <c r="F138" s="121">
        <v>42979</v>
      </c>
      <c r="G138" s="122">
        <v>141</v>
      </c>
      <c r="H138" s="120" t="s">
        <v>268</v>
      </c>
      <c r="I138" s="7" t="s">
        <v>315</v>
      </c>
      <c r="J138" s="119">
        <f t="shared" ca="1" si="1"/>
        <v>0.45753424657534247</v>
      </c>
    </row>
    <row r="139" spans="2:10" ht="13.5">
      <c r="B139" s="120">
        <f>B138+1</f>
        <v>130</v>
      </c>
      <c r="C139" s="3" t="s">
        <v>316</v>
      </c>
      <c r="D139" s="120" t="s">
        <v>201</v>
      </c>
      <c r="E139" s="120" t="s">
        <v>183</v>
      </c>
      <c r="F139" s="121">
        <v>42979</v>
      </c>
      <c r="G139" s="122">
        <v>105</v>
      </c>
      <c r="H139" s="120" t="s">
        <v>168</v>
      </c>
      <c r="I139" s="7" t="s">
        <v>262</v>
      </c>
      <c r="J139" s="119">
        <f t="shared" ref="J139:J145" ca="1" si="3">(TODAY()-F139)/365</f>
        <v>0.45753424657534247</v>
      </c>
    </row>
    <row r="140" spans="2:10" ht="13.5">
      <c r="B140" s="120">
        <f t="shared" ref="B140:B145" si="4">B139+1</f>
        <v>131</v>
      </c>
      <c r="C140" s="3" t="s">
        <v>230</v>
      </c>
      <c r="D140" s="120" t="s">
        <v>311</v>
      </c>
      <c r="E140" s="120" t="s">
        <v>189</v>
      </c>
      <c r="F140" s="127">
        <v>43070</v>
      </c>
      <c r="G140" s="122">
        <v>120</v>
      </c>
      <c r="H140" s="120" t="s">
        <v>168</v>
      </c>
      <c r="I140" s="120" t="s">
        <v>203</v>
      </c>
      <c r="J140" s="119">
        <f t="shared" ca="1" si="3"/>
        <v>0.20821917808219179</v>
      </c>
    </row>
    <row r="141" spans="2:10" ht="13.5">
      <c r="B141" s="120">
        <f t="shared" si="4"/>
        <v>132</v>
      </c>
      <c r="C141" s="3" t="s">
        <v>318</v>
      </c>
      <c r="D141" s="120" t="s">
        <v>201</v>
      </c>
      <c r="E141" s="120" t="s">
        <v>189</v>
      </c>
      <c r="F141" s="127">
        <v>43070</v>
      </c>
      <c r="G141" s="122">
        <v>137</v>
      </c>
      <c r="H141" s="120" t="s">
        <v>168</v>
      </c>
      <c r="I141" s="120" t="s">
        <v>176</v>
      </c>
      <c r="J141" s="119">
        <f t="shared" ca="1" si="3"/>
        <v>0.20821917808219179</v>
      </c>
    </row>
    <row r="142" spans="2:10" ht="13.5">
      <c r="B142" s="120">
        <f t="shared" si="4"/>
        <v>133</v>
      </c>
      <c r="C142" s="3" t="s">
        <v>319</v>
      </c>
      <c r="D142" s="120" t="s">
        <v>311</v>
      </c>
      <c r="E142" s="120" t="s">
        <v>183</v>
      </c>
      <c r="F142" s="127">
        <v>43070</v>
      </c>
      <c r="G142" s="122">
        <v>130</v>
      </c>
      <c r="H142" s="120" t="s">
        <v>168</v>
      </c>
      <c r="I142" s="120" t="s">
        <v>173</v>
      </c>
      <c r="J142" s="119">
        <f t="shared" ca="1" si="3"/>
        <v>0.20821917808219179</v>
      </c>
    </row>
    <row r="143" spans="2:10" ht="13.5">
      <c r="B143" s="120">
        <f t="shared" si="4"/>
        <v>134</v>
      </c>
      <c r="C143" s="3" t="s">
        <v>262</v>
      </c>
      <c r="D143" s="120" t="s">
        <v>206</v>
      </c>
      <c r="E143" s="120" t="s">
        <v>189</v>
      </c>
      <c r="F143" s="127">
        <v>43070</v>
      </c>
      <c r="G143" s="122">
        <v>103</v>
      </c>
      <c r="H143" s="120" t="s">
        <v>168</v>
      </c>
      <c r="I143" s="120" t="s">
        <v>262</v>
      </c>
      <c r="J143" s="119">
        <f t="shared" ca="1" si="3"/>
        <v>0.20821917808219179</v>
      </c>
    </row>
    <row r="144" spans="2:10">
      <c r="B144" s="120">
        <f t="shared" si="4"/>
        <v>135</v>
      </c>
      <c r="C144" s="1" t="s">
        <v>318</v>
      </c>
      <c r="D144" s="120" t="s">
        <v>199</v>
      </c>
      <c r="E144" s="120" t="s">
        <v>189</v>
      </c>
      <c r="F144" s="117">
        <v>43070</v>
      </c>
      <c r="G144" s="120">
        <v>132</v>
      </c>
      <c r="H144" s="120" t="s">
        <v>168</v>
      </c>
      <c r="I144" s="120" t="s">
        <v>176</v>
      </c>
      <c r="J144" s="119">
        <f t="shared" ca="1" si="3"/>
        <v>0.20821917808219179</v>
      </c>
    </row>
    <row r="145" spans="1:21" ht="13.5">
      <c r="B145" s="114">
        <f t="shared" si="4"/>
        <v>136</v>
      </c>
      <c r="C145" s="2" t="s">
        <v>320</v>
      </c>
      <c r="D145" s="114" t="s">
        <v>311</v>
      </c>
      <c r="E145" s="114" t="s">
        <v>183</v>
      </c>
      <c r="F145" s="123">
        <v>43101</v>
      </c>
      <c r="G145" s="124">
        <v>125</v>
      </c>
      <c r="H145" s="114" t="s">
        <v>168</v>
      </c>
      <c r="I145" s="114" t="s">
        <v>321</v>
      </c>
      <c r="J145" s="125">
        <f t="shared" ca="1" si="3"/>
        <v>0.12328767123287671</v>
      </c>
    </row>
    <row r="146" spans="1:21">
      <c r="B146" s="120"/>
      <c r="C146" s="3"/>
      <c r="D146" s="120"/>
      <c r="E146" s="120"/>
      <c r="F146" s="117"/>
      <c r="G146" s="120"/>
      <c r="H146" s="120"/>
      <c r="I146" s="120"/>
      <c r="J146" s="119"/>
    </row>
    <row r="147" spans="1:21">
      <c r="B147" s="120"/>
      <c r="C147" s="3"/>
      <c r="D147" s="120"/>
      <c r="E147" s="120"/>
      <c r="F147" s="117"/>
      <c r="G147" s="120"/>
      <c r="H147" s="120"/>
      <c r="I147" s="120"/>
      <c r="J147" s="119"/>
    </row>
    <row r="148" spans="1:21">
      <c r="B148" s="120"/>
      <c r="C148" s="3"/>
      <c r="D148" s="120"/>
      <c r="E148" s="120"/>
      <c r="F148" s="117"/>
      <c r="G148" s="120"/>
      <c r="H148" s="120"/>
      <c r="I148" s="120"/>
      <c r="J148" s="119"/>
    </row>
    <row r="149" spans="1:21" hidden="1">
      <c r="B149" s="120"/>
      <c r="C149" s="3"/>
      <c r="D149" s="120"/>
      <c r="E149" s="120"/>
      <c r="F149" s="117"/>
      <c r="G149" s="120"/>
      <c r="H149" s="120"/>
      <c r="I149" s="120"/>
      <c r="J149" s="119"/>
    </row>
    <row r="150" spans="1:21" hidden="1">
      <c r="B150" s="120"/>
      <c r="C150" s="3"/>
      <c r="D150" s="120"/>
      <c r="E150" s="120"/>
      <c r="F150" s="117"/>
      <c r="G150" s="120"/>
      <c r="H150" s="120"/>
      <c r="I150" s="120"/>
      <c r="J150" s="119"/>
    </row>
    <row r="151" spans="1:21" hidden="1">
      <c r="B151" s="120"/>
      <c r="C151" s="3"/>
      <c r="D151" s="120"/>
      <c r="E151" s="120"/>
      <c r="F151" s="117"/>
      <c r="G151" s="120"/>
      <c r="H151" s="120"/>
      <c r="I151" s="120"/>
      <c r="J151" s="119"/>
    </row>
    <row r="152" spans="1:21" hidden="1">
      <c r="B152" s="120"/>
      <c r="C152" s="3"/>
      <c r="D152" s="120"/>
      <c r="E152" s="120"/>
      <c r="F152" s="117"/>
      <c r="G152" s="120"/>
      <c r="H152" s="120"/>
      <c r="I152" s="120"/>
      <c r="J152" s="119"/>
    </row>
    <row r="153" spans="1:21" hidden="1">
      <c r="B153" s="120"/>
      <c r="C153" s="3"/>
      <c r="D153" s="120"/>
      <c r="E153" s="120"/>
      <c r="F153" s="117"/>
      <c r="G153" s="120"/>
      <c r="H153" s="120"/>
      <c r="I153" s="120"/>
      <c r="J153" s="119"/>
    </row>
    <row r="154" spans="1:21" hidden="1"/>
    <row r="155" spans="1:2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12.75" hidden="1" customHeight="1"/>
    <row r="163" spans="1:21" ht="12.75" hidden="1" customHeight="1"/>
    <row r="164" spans="1:21" ht="12.75" hidden="1" customHeight="1"/>
    <row r="165" spans="1:21" ht="12.75" hidden="1" customHeight="1"/>
    <row r="166" spans="1:21" ht="12.75" hidden="1" customHeight="1"/>
    <row r="167" spans="1:21" ht="12.75" hidden="1" customHeight="1"/>
    <row r="168" spans="1:21" ht="12.75" hidden="1" customHeight="1"/>
    <row r="169" spans="1:21" ht="12.75" hidden="1" customHeight="1"/>
    <row r="170" spans="1:21" ht="12.75" hidden="1" customHeight="1"/>
    <row r="171" spans="1:21" ht="12.75" hidden="1" customHeight="1"/>
    <row r="172" spans="1:21" ht="12.75" hidden="1" customHeight="1"/>
    <row r="173" spans="1:21" ht="12.75" hidden="1" customHeight="1"/>
    <row r="174" spans="1:21" ht="12.75" hidden="1" customHeight="1"/>
    <row r="175" spans="1:21" ht="12.75" hidden="1" customHeight="1"/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2018-02-15T19:48:16Z</dcterms:modified>
</cp:coreProperties>
</file>