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3Q18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2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9" i="12" l="1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B134" i="12"/>
  <c r="B135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N51" i="12"/>
  <c r="M51" i="12"/>
  <c r="J51" i="12"/>
  <c r="N50" i="12"/>
  <c r="M50" i="12"/>
  <c r="J50" i="12"/>
  <c r="N49" i="12"/>
  <c r="M49" i="12"/>
  <c r="J49" i="12"/>
  <c r="N48" i="12"/>
  <c r="M48" i="12"/>
  <c r="J48" i="12"/>
  <c r="N47" i="12"/>
  <c r="N52" i="12" s="1"/>
  <c r="M47" i="12"/>
  <c r="M52" i="12" s="1"/>
  <c r="J47" i="12"/>
  <c r="N46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N28" i="12"/>
  <c r="M28" i="12"/>
  <c r="J28" i="12"/>
  <c r="N27" i="12"/>
  <c r="M27" i="12"/>
  <c r="J27" i="12"/>
  <c r="N26" i="12"/>
  <c r="M26" i="12"/>
  <c r="J26" i="12"/>
  <c r="N25" i="12"/>
  <c r="M25" i="12"/>
  <c r="J25" i="12"/>
  <c r="N24" i="12"/>
  <c r="N29" i="12" s="1"/>
  <c r="M24" i="12"/>
  <c r="M29" i="12" s="1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AG11" i="2" l="1"/>
  <c r="AG10" i="2"/>
</calcChain>
</file>

<file path=xl/sharedStrings.xml><?xml version="1.0" encoding="utf-8"?>
<sst xmlns="http://schemas.openxmlformats.org/spreadsheetml/2006/main" count="989" uniqueCount="330">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</sst>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68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87</c:v>
                </c:pt>
                <c:pt idx="1">
                  <c:v>18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34</c:v>
                </c:pt>
                <c:pt idx="2">
                  <c:v>14</c:v>
                </c:pt>
                <c:pt idx="3">
                  <c:v>32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158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861519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157</xdr:row>
      <xdr:rowOff>13609</xdr:rowOff>
    </xdr:from>
    <xdr:to>
      <xdr:col>13</xdr:col>
      <xdr:colOff>493861</xdr:colOff>
      <xdr:row>163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702409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158</xdr:row>
      <xdr:rowOff>68919</xdr:rowOff>
    </xdr:from>
    <xdr:to>
      <xdr:col>8</xdr:col>
      <xdr:colOff>589872</xdr:colOff>
      <xdr:row>163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91964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70" zoomScaleNormal="70" workbookViewId="0"/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6" width="19.28515625" style="1" customWidth="1"/>
    <col min="37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  <c r="AH10" s="26">
        <v>137</v>
      </c>
      <c r="AI10" s="26">
        <v>139</v>
      </c>
      <c r="AJ10" s="26">
        <v>139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  <c r="AH11" s="26">
        <v>15461</v>
      </c>
      <c r="AI11" s="26">
        <v>15691</v>
      </c>
      <c r="AJ11" s="26">
        <v>15691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  <c r="AH13" s="28">
        <v>0.58296115681021698</v>
      </c>
      <c r="AI13" s="28">
        <v>0.59455577666450654</v>
      </c>
      <c r="AJ13" s="28">
        <v>0.62235483382621004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  <c r="AH14" s="30">
        <v>976.72861485165561</v>
      </c>
      <c r="AI14" s="30">
        <v>969.48832860252378</v>
      </c>
      <c r="AJ14" s="30">
        <v>962.81216308797968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  <c r="AH15" s="33">
        <v>569.394843203562</v>
      </c>
      <c r="AI15" s="33">
        <v>576.44299551754523</v>
      </c>
      <c r="AJ15" s="33">
        <v>599.21080376447344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2:36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1"/>
      <c r="AG18" s="121"/>
      <c r="AH18" s="121"/>
      <c r="AI18" s="121"/>
      <c r="AJ18" s="121"/>
    </row>
    <row r="19" spans="2:36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  <c r="AH19" s="26">
        <v>96</v>
      </c>
      <c r="AI19" s="26">
        <v>98</v>
      </c>
      <c r="AJ19" s="26">
        <v>100</v>
      </c>
    </row>
    <row r="20" spans="2:36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  <c r="AH20" s="26">
        <v>10963</v>
      </c>
      <c r="AI20" s="26">
        <v>11126</v>
      </c>
      <c r="AJ20" s="26">
        <v>11347</v>
      </c>
    </row>
    <row r="21" spans="2:36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2:36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  <c r="AH22" s="28">
        <v>0.61302263248028854</v>
      </c>
      <c r="AI22" s="28">
        <v>0.61608012008169488</v>
      </c>
      <c r="AJ22" s="28">
        <v>0.64354139011004796</v>
      </c>
    </row>
    <row r="23" spans="2:36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  <c r="AH23" s="30">
        <v>942.46677824109429</v>
      </c>
      <c r="AI23" s="30">
        <v>940.47399172740336</v>
      </c>
      <c r="AJ23" s="30">
        <v>937.13391957701526</v>
      </c>
    </row>
    <row r="24" spans="2:36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  <c r="AH24" s="33">
        <v>577.75346542257194</v>
      </c>
      <c r="AI24" s="33">
        <v>579.40732975712956</v>
      </c>
      <c r="AJ24" s="33">
        <v>603.08446532387029</v>
      </c>
    </row>
    <row r="25" spans="2:36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6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2:36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  <c r="AH29" s="26">
        <v>686121.65098702803</v>
      </c>
      <c r="AI29" s="26">
        <v>708758.87699999998</v>
      </c>
      <c r="AJ29" s="26">
        <v>741116.24600000004</v>
      </c>
    </row>
    <row r="30" spans="2:36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2:36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  <c r="AH31" s="26">
        <v>142455.70650702051</v>
      </c>
      <c r="AI31" s="26">
        <v>142767.36247360153</v>
      </c>
      <c r="AJ31" s="26">
        <v>164225.13914402307</v>
      </c>
    </row>
    <row r="32" spans="2:36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  <c r="AH32" s="37">
        <v>0.20762456089541739</v>
      </c>
      <c r="AI32" s="37">
        <v>0.2014329091409765</v>
      </c>
      <c r="AJ32" s="37">
        <v>0.22159160594628641</v>
      </c>
    </row>
    <row r="33" spans="1:36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6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  <c r="AH34" s="26">
        <v>240996.19733178115</v>
      </c>
      <c r="AI34" s="26">
        <v>235518.94047360154</v>
      </c>
      <c r="AJ34" s="26">
        <v>259923.08647360158</v>
      </c>
    </row>
    <row r="35" spans="1:36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  <c r="AH35" s="37">
        <v>0.35124412264952337</v>
      </c>
      <c r="AI35" s="37">
        <v>0.33229769406274617</v>
      </c>
      <c r="AJ35" s="37">
        <v>0.35071837633633735</v>
      </c>
    </row>
    <row r="36" spans="1:36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1:36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  <c r="AH37" s="25">
        <v>236852.90756527125</v>
      </c>
      <c r="AI37" s="25">
        <v>236261.08547360153</v>
      </c>
      <c r="AJ37" s="25">
        <v>257703.00014402307</v>
      </c>
    </row>
    <row r="38" spans="1:36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  <c r="AH38" s="37">
        <v>0.34520541251619713</v>
      </c>
      <c r="AI38" s="37">
        <v>0.33334479911367876</v>
      </c>
      <c r="AJ38" s="37">
        <v>0.34772277835618121</v>
      </c>
    </row>
    <row r="39" spans="1:36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  <c r="AH40" s="26">
        <v>50287.126125942894</v>
      </c>
      <c r="AI40" s="26">
        <v>69089.909232493927</v>
      </c>
      <c r="AJ40" s="26">
        <v>57458.905902915474</v>
      </c>
    </row>
    <row r="41" spans="1:36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  <c r="AH41" s="37">
        <v>7.3291851457539317E-2</v>
      </c>
      <c r="AI41" s="37">
        <v>9.7480132488688295E-2</v>
      </c>
      <c r="AJ41" s="37">
        <v>7.7530220411489228E-2</v>
      </c>
    </row>
    <row r="42" spans="1:36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1:36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  <c r="AH43" s="25">
        <v>48092.603646600495</v>
      </c>
      <c r="AI43" s="25">
        <v>71727.521999999997</v>
      </c>
      <c r="AJ43" s="25">
        <v>62387.243000000002</v>
      </c>
    </row>
    <row r="44" spans="1:36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1:36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</row>
    <row r="46" spans="1:36" s="24" customFormat="1" ht="12.75">
      <c r="B46" s="39"/>
      <c r="E46" s="39"/>
    </row>
    <row r="47" spans="1:36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24" customFormat="1" ht="12.75">
      <c r="E54" s="39"/>
    </row>
    <row r="55" spans="1:36" ht="0" hidden="1" customHeight="1">
      <c r="AF55" s="8"/>
      <c r="AG55" s="8"/>
      <c r="AH55" s="8"/>
      <c r="AI55" s="8"/>
      <c r="AJ55" s="8"/>
    </row>
    <row r="56" spans="1:36" ht="0" hidden="1" customHeight="1">
      <c r="AF56" s="8"/>
      <c r="AG56" s="8"/>
      <c r="AH56" s="8"/>
      <c r="AI56" s="8"/>
      <c r="AJ56" s="8"/>
    </row>
    <row r="57" spans="1:36" ht="0" hidden="1" customHeight="1">
      <c r="AF57" s="8"/>
      <c r="AG57" s="8"/>
      <c r="AH57" s="8"/>
      <c r="AI57" s="8"/>
      <c r="AJ57" s="8"/>
    </row>
    <row r="58" spans="1:36" ht="0" hidden="1" customHeight="1">
      <c r="AF58" s="8"/>
      <c r="AG58" s="8"/>
      <c r="AH58" s="8"/>
      <c r="AI58" s="8"/>
      <c r="AJ58" s="8"/>
    </row>
    <row r="59" spans="1:36" ht="0" hidden="1" customHeight="1">
      <c r="AF59" s="8"/>
      <c r="AG59" s="8"/>
      <c r="AH59" s="8"/>
      <c r="AI59" s="8"/>
      <c r="AJ59" s="8"/>
    </row>
    <row r="60" spans="1:36" ht="0" hidden="1" customHeight="1">
      <c r="AF60" s="8"/>
      <c r="AG60" s="8"/>
      <c r="AH60" s="8"/>
      <c r="AI60" s="8"/>
      <c r="AJ60" s="8"/>
    </row>
    <row r="61" spans="1:36" ht="0" hidden="1" customHeight="1">
      <c r="AF61" s="8"/>
      <c r="AG61" s="8"/>
      <c r="AH61" s="8"/>
      <c r="AI61" s="8"/>
      <c r="AJ61" s="8"/>
    </row>
    <row r="62" spans="1:36" ht="0" hidden="1" customHeight="1">
      <c r="AF62" s="8"/>
      <c r="AG62" s="8"/>
      <c r="AH62" s="8"/>
      <c r="AI62" s="8"/>
      <c r="AJ62" s="8"/>
    </row>
    <row r="63" spans="1:36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6" width="19.28515625" style="1" customWidth="1"/>
    <col min="37" max="37" width="1.140625" style="1" customWidth="1"/>
    <col min="38" max="38" width="19.28515625" style="1" hidden="1" customWidth="1"/>
    <col min="39" max="16384" width="12.85546875" style="1" hidden="1"/>
  </cols>
  <sheetData>
    <row r="1" spans="2:42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2:42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3"/>
      <c r="AL2" s="3"/>
      <c r="AM2" s="3"/>
      <c r="AN2" s="3"/>
      <c r="AO2" s="3"/>
      <c r="AP2" s="3"/>
    </row>
    <row r="3" spans="2:42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2:42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2:42" ht="12.75"/>
    <row r="6" spans="2:42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42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42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42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  <c r="AH9" s="47">
        <v>640031.79021630902</v>
      </c>
      <c r="AI9" s="47">
        <v>661505.10100000002</v>
      </c>
      <c r="AJ9" s="47">
        <v>696296.79700000002</v>
      </c>
    </row>
    <row r="10" spans="2:42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  <c r="AH10" s="49">
        <v>46089.860770718995</v>
      </c>
      <c r="AI10" s="49">
        <v>47253.775999999998</v>
      </c>
      <c r="AJ10" s="49">
        <v>44819.449000000001</v>
      </c>
    </row>
    <row r="11" spans="2:42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  <c r="AH11" s="51">
        <v>686121.65098702803</v>
      </c>
      <c r="AI11" s="51">
        <v>708758.87699999998</v>
      </c>
      <c r="AJ11" s="51">
        <v>741116.24600000004</v>
      </c>
    </row>
    <row r="12" spans="2:42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2:42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2:42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  <c r="AH14" s="47">
        <v>335596.15764051658</v>
      </c>
      <c r="AI14" s="47">
        <v>361407.64500000002</v>
      </c>
      <c r="AJ14" s="47">
        <v>364278.85100000002</v>
      </c>
    </row>
    <row r="15" spans="2:42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  <c r="AH15" s="47">
        <v>109529.29601473035</v>
      </c>
      <c r="AI15" s="47">
        <v>111832.292</v>
      </c>
      <c r="AJ15" s="47">
        <v>116914.30899999999</v>
      </c>
      <c r="AL15" s="54"/>
    </row>
    <row r="16" spans="2:42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  <c r="AH16" s="49">
        <v>94397.201058250721</v>
      </c>
      <c r="AI16" s="49">
        <v>93493.722999999998</v>
      </c>
      <c r="AJ16" s="49">
        <v>93477.861000000004</v>
      </c>
    </row>
    <row r="17" spans="2:44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1">
        <v>539522.65471349761</v>
      </c>
      <c r="AI17" s="51">
        <v>566733.66</v>
      </c>
      <c r="AJ17" s="51">
        <v>574671.02100000007</v>
      </c>
      <c r="AL17" s="54"/>
      <c r="AM17" s="56"/>
    </row>
    <row r="18" spans="2:44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44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  <c r="AH19" s="47">
        <v>4143.2897665098999</v>
      </c>
      <c r="AI19" s="65">
        <v>-742.14499999999998</v>
      </c>
      <c r="AJ19" s="65">
        <v>2220.0863295784998</v>
      </c>
    </row>
    <row r="20" spans="2:44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  <c r="AH20" s="58">
        <v>0</v>
      </c>
      <c r="AI20" s="58">
        <v>-4.7360160038806498E-4</v>
      </c>
      <c r="AJ20" s="58">
        <v>-4.7360160038806498E-4</v>
      </c>
    </row>
    <row r="21" spans="2:44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  <c r="AH21" s="51">
        <v>4143.2897665098999</v>
      </c>
      <c r="AI21" s="51">
        <v>-742.14547360160032</v>
      </c>
      <c r="AJ21" s="51">
        <v>2220.0858559768994</v>
      </c>
    </row>
    <row r="22" spans="2:44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N22" s="54"/>
      <c r="AO22" s="54"/>
      <c r="AQ22" s="54"/>
      <c r="AR22" s="54"/>
    </row>
    <row r="23" spans="2:44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H23" s="51">
        <v>142455.70650702051</v>
      </c>
      <c r="AI23" s="51">
        <v>142767.36247360153</v>
      </c>
      <c r="AJ23" s="51">
        <v>164225.13914402307</v>
      </c>
      <c r="AN23" s="54"/>
      <c r="AO23" s="54"/>
      <c r="AQ23" s="54"/>
      <c r="AR23" s="54"/>
    </row>
    <row r="24" spans="2:44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  <c r="AH24" s="64">
        <v>0.20762456089541739</v>
      </c>
      <c r="AI24" s="64">
        <v>0.2014329091409765</v>
      </c>
      <c r="AJ24" s="64">
        <v>0.22159160594628641</v>
      </c>
      <c r="AK24" s="56"/>
    </row>
    <row r="25" spans="2:44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44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  <c r="AH26" s="60">
        <v>240996.19733178115</v>
      </c>
      <c r="AI26" s="60">
        <v>235518.94047360154</v>
      </c>
      <c r="AJ26" s="60">
        <v>259923.08647360158</v>
      </c>
    </row>
    <row r="27" spans="2:44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  <c r="AH27" s="64">
        <v>0.35124412264952337</v>
      </c>
      <c r="AI27" s="64">
        <v>0.33229769406274617</v>
      </c>
      <c r="AJ27" s="64">
        <v>0.35071837633633735</v>
      </c>
      <c r="AK27" s="56"/>
    </row>
    <row r="28" spans="2:44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44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  <c r="AH29" s="60">
        <v>236852.90756527125</v>
      </c>
      <c r="AI29" s="60">
        <v>236261.08547360153</v>
      </c>
      <c r="AJ29" s="60">
        <v>257703.00014402307</v>
      </c>
    </row>
    <row r="30" spans="2:44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  <c r="AH30" s="64">
        <v>0.34520541251619713</v>
      </c>
      <c r="AI30" s="64">
        <v>0.33334479911367876</v>
      </c>
      <c r="AJ30" s="64">
        <v>0.34772277835618121</v>
      </c>
      <c r="AK30" s="56"/>
    </row>
    <row r="31" spans="2:44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44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-19965.489161539499</v>
      </c>
      <c r="AF32" s="66">
        <v>-16949.8567706949</v>
      </c>
      <c r="AG32" s="66">
        <v>-58233.405702518903</v>
      </c>
      <c r="AH32" s="66">
        <v>-5583.2627775662995</v>
      </c>
      <c r="AI32" s="66">
        <v>-17752.065999999999</v>
      </c>
      <c r="AJ32" s="66">
        <v>-17219.395</v>
      </c>
    </row>
    <row r="33" spans="2:45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6">
        <v>56395.683219573955</v>
      </c>
      <c r="AI33" s="66">
        <v>67339.466</v>
      </c>
      <c r="AJ33" s="66">
        <v>102792.727</v>
      </c>
      <c r="AL33" s="67"/>
      <c r="AM33" s="67"/>
      <c r="AN33" s="54"/>
      <c r="AO33" s="67"/>
      <c r="AP33" s="67"/>
      <c r="AQ33" s="54"/>
    </row>
    <row r="34" spans="2:45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H34" s="66">
        <v>4.13742084056139E-5</v>
      </c>
      <c r="AI34" s="66">
        <v>2.4110760306939483E-4</v>
      </c>
      <c r="AJ34" s="66">
        <v>2.4110760306939483E-4</v>
      </c>
      <c r="AS34" s="68"/>
    </row>
    <row r="35" spans="2:45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  <c r="AH35" s="66">
        <v>28784.37836621</v>
      </c>
      <c r="AI35" s="66">
        <v>6817.576</v>
      </c>
      <c r="AJ35" s="66">
        <v>6827.049</v>
      </c>
    </row>
    <row r="36" spans="2:45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</row>
    <row r="37" spans="2:45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  <c r="AH37" s="60">
        <v>79596.798849591869</v>
      </c>
      <c r="AI37" s="60">
        <v>56404.976241107608</v>
      </c>
      <c r="AJ37" s="60">
        <v>92401.381241107592</v>
      </c>
    </row>
    <row r="38" spans="2:45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2:45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  <c r="AH39" s="47">
        <v>62858.907657428645</v>
      </c>
      <c r="AI39" s="47">
        <v>86362.386232493925</v>
      </c>
      <c r="AJ39" s="47">
        <v>71823.757902915473</v>
      </c>
    </row>
    <row r="40" spans="2:45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2:45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19355.330474466202</v>
      </c>
      <c r="AF41" s="47">
        <v>17053.835624389001</v>
      </c>
      <c r="AG41" s="47">
        <v>54547.134436564942</v>
      </c>
      <c r="AH41" s="47">
        <v>12571.781531485749</v>
      </c>
      <c r="AI41" s="47">
        <v>17272.476999999999</v>
      </c>
      <c r="AJ41" s="47">
        <v>14364.852000000001</v>
      </c>
    </row>
    <row r="42" spans="2:45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2:45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</v>
      </c>
      <c r="AG43" s="60">
        <v>286373.455791966</v>
      </c>
      <c r="AH43" s="60">
        <v>50287.126125942894</v>
      </c>
      <c r="AI43" s="60">
        <v>69089.909232493927</v>
      </c>
      <c r="AJ43" s="60">
        <v>57458.905902915474</v>
      </c>
      <c r="AL43" s="54"/>
      <c r="AN43" s="54"/>
      <c r="AO43" s="54"/>
    </row>
    <row r="44" spans="2:45" ht="12.75">
      <c r="B44" s="61"/>
      <c r="C44" s="46"/>
      <c r="D44" s="46"/>
      <c r="E44" s="46"/>
      <c r="F44" s="46"/>
      <c r="G44" s="46"/>
      <c r="H44" s="69">
        <v>2.7453372609906351E-2</v>
      </c>
      <c r="I44" s="69">
        <v>4.4695569151748049E-2</v>
      </c>
      <c r="J44" s="69">
        <v>6.5087037246940996E-2</v>
      </c>
      <c r="K44" s="69">
        <v>9.4979770723750953E-2</v>
      </c>
      <c r="L44" s="69">
        <v>9.1744699881446623E-2</v>
      </c>
      <c r="M44" s="69">
        <v>7.5847907100571113E-2</v>
      </c>
      <c r="N44" s="69">
        <v>5.3493244726145292E-2</v>
      </c>
      <c r="O44" s="69">
        <v>9.5265730352646447E-2</v>
      </c>
      <c r="P44" s="69">
        <v>0.12284481346699141</v>
      </c>
      <c r="Q44" s="69">
        <v>0.12321212495300163</v>
      </c>
      <c r="R44" s="69">
        <v>0.1010634383905018</v>
      </c>
      <c r="S44" s="69">
        <v>0.12003023277243872</v>
      </c>
      <c r="T44" s="69">
        <v>0.15570330364118881</v>
      </c>
      <c r="U44" s="69">
        <v>0.1275355823480506</v>
      </c>
      <c r="V44" s="69">
        <v>8.5549830071688635E-2</v>
      </c>
      <c r="W44" s="69">
        <v>0.12148531480568237</v>
      </c>
      <c r="X44" s="69">
        <v>0.10377569653165739</v>
      </c>
      <c r="Y44" s="69">
        <v>0.13389369825441791</v>
      </c>
      <c r="Z44" s="69">
        <v>0.1341122172607343</v>
      </c>
      <c r="AA44" s="69">
        <v>0.14338880988765171</v>
      </c>
      <c r="AB44" s="69">
        <v>0.12979782117669278</v>
      </c>
      <c r="AC44" s="69">
        <v>6.7244696738065143E-2</v>
      </c>
      <c r="AD44" s="69">
        <v>7.2557260464724577E-2</v>
      </c>
      <c r="AE44" s="69">
        <v>0.13739395275492769</v>
      </c>
      <c r="AF44" s="69">
        <v>0.16846001846721373</v>
      </c>
      <c r="AG44" s="69">
        <v>0.11416359010892489</v>
      </c>
      <c r="AH44" s="69">
        <v>7.3291851457539317E-2</v>
      </c>
      <c r="AI44" s="69">
        <v>9.7480132488688295E-2</v>
      </c>
      <c r="AJ44" s="69">
        <v>7.7530220411489228E-2</v>
      </c>
    </row>
    <row r="45" spans="2:45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  <c r="AH45" s="47">
        <v>48092.603646600495</v>
      </c>
      <c r="AI45" s="47">
        <v>71727.521999999997</v>
      </c>
      <c r="AJ45" s="47">
        <v>62387.243000000002</v>
      </c>
    </row>
    <row r="46" spans="2:45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</row>
    <row r="47" spans="2:45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  <c r="AH47" s="72">
        <v>0.12959123614723531</v>
      </c>
      <c r="AI47" s="72">
        <v>0.19271436541878184</v>
      </c>
      <c r="AJ47" s="72">
        <v>0.16761931277888478</v>
      </c>
    </row>
    <row r="48" spans="2:45" ht="12.75"/>
    <row r="49" spans="1:36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0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6" width="16.85546875" style="73" customWidth="1"/>
    <col min="37" max="37" width="1.7109375" style="73" customWidth="1"/>
    <col min="38" max="38" width="33" style="73" hidden="1" customWidth="1"/>
    <col min="39" max="49" width="0" style="73" hidden="1" customWidth="1"/>
    <col min="50" max="16384" width="12.85546875" style="73" hidden="1"/>
  </cols>
  <sheetData>
    <row r="1" spans="2:45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2:45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6"/>
      <c r="AM2" s="76"/>
      <c r="AN2" s="76"/>
      <c r="AO2" s="76"/>
      <c r="AP2" s="76"/>
      <c r="AQ2" s="76"/>
      <c r="AR2" s="76"/>
      <c r="AS2" s="76"/>
    </row>
    <row r="3" spans="2:45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</row>
    <row r="4" spans="2:45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</row>
    <row r="5" spans="2:45" ht="14.25"/>
    <row r="6" spans="2:45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  <c r="AK6" s="18"/>
    </row>
    <row r="7" spans="2:45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5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  <c r="AH8" s="81">
        <v>835774.42850599601</v>
      </c>
      <c r="AI8" s="81">
        <v>1585961.27428877</v>
      </c>
      <c r="AJ8" s="81">
        <v>1173710.84939491</v>
      </c>
      <c r="AK8" s="81"/>
    </row>
    <row r="9" spans="2:45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>
        <v>196327.00142985259</v>
      </c>
      <c r="AI9" s="81">
        <v>237771.74993252498</v>
      </c>
      <c r="AJ9" s="81">
        <v>245541.59880236207</v>
      </c>
      <c r="AK9" s="81"/>
    </row>
    <row r="10" spans="2:45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>
        <v>301177.87878755701</v>
      </c>
      <c r="AI10" s="81">
        <v>293928.06010643899</v>
      </c>
      <c r="AJ10" s="81">
        <v>355884.27813363599</v>
      </c>
      <c r="AK10" s="81"/>
    </row>
    <row r="11" spans="2:45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>
        <v>115341.7399237677</v>
      </c>
      <c r="AI11" s="81">
        <v>169997.96155972243</v>
      </c>
      <c r="AJ11" s="81">
        <v>191277.394097443</v>
      </c>
      <c r="AK11" s="81"/>
    </row>
    <row r="12" spans="2:45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/>
    </row>
    <row r="13" spans="2:45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4">
        <v>1448621.0486471732</v>
      </c>
      <c r="AI13" s="84">
        <v>2287659.0458874563</v>
      </c>
      <c r="AJ13" s="84">
        <v>1966414.120428351</v>
      </c>
      <c r="AK13" s="84"/>
    </row>
    <row r="14" spans="2:45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5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</row>
    <row r="16" spans="2:45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>
        <v>10310345.474444538</v>
      </c>
      <c r="AI16" s="81">
        <v>10736307.360248161</v>
      </c>
      <c r="AJ16" s="81">
        <v>11164907.099762507</v>
      </c>
      <c r="AK16" s="81"/>
    </row>
    <row r="17" spans="2:37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>
        <v>2897.8069999999998</v>
      </c>
      <c r="AI17" s="81">
        <v>2897.8069999999998</v>
      </c>
      <c r="AJ17" s="81">
        <v>2897.8069999999998</v>
      </c>
      <c r="AK17" s="81"/>
    </row>
    <row r="18" spans="2:37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>
        <v>24592.489786944447</v>
      </c>
      <c r="AI18" s="81">
        <v>24592.489786944443</v>
      </c>
      <c r="AJ18" s="81">
        <v>38461.634666944439</v>
      </c>
      <c r="AK18" s="81"/>
    </row>
    <row r="19" spans="2:37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1224.7543871</v>
      </c>
      <c r="AK19" s="81"/>
    </row>
    <row r="20" spans="2:37" ht="14.25">
      <c r="B20" s="82" t="s">
        <v>323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162192.432</v>
      </c>
      <c r="AG20" s="81">
        <v>162191</v>
      </c>
      <c r="AH20" s="81">
        <v>158400.28354378199</v>
      </c>
      <c r="AI20" s="81">
        <v>158869.78412839104</v>
      </c>
      <c r="AJ20" s="81">
        <v>155757.279602617</v>
      </c>
      <c r="AK20" s="81"/>
    </row>
    <row r="21" spans="2:37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10323915.402945207</v>
      </c>
      <c r="AG21" s="84">
        <v>10323914</v>
      </c>
      <c r="AH21" s="84">
        <v>10496235.054775266</v>
      </c>
      <c r="AI21" s="84">
        <v>10922667.441163497</v>
      </c>
      <c r="AJ21" s="84">
        <v>11363248.575419167</v>
      </c>
      <c r="AK21" s="84"/>
    </row>
    <row r="22" spans="2:37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11611543.654509902</v>
      </c>
      <c r="AF22" s="84">
        <v>12032374.18412235</v>
      </c>
      <c r="AG22" s="84">
        <v>12032372.781177144</v>
      </c>
      <c r="AH22" s="84">
        <v>11944856.103422439</v>
      </c>
      <c r="AI22" s="84">
        <v>13210326.487050954</v>
      </c>
      <c r="AJ22" s="84">
        <v>13329662.695847519</v>
      </c>
      <c r="AK22" s="84"/>
    </row>
    <row r="23" spans="2:37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</row>
    <row r="24" spans="2:37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</row>
    <row r="25" spans="2:37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</row>
    <row r="26" spans="2:37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>
        <v>110711.69662520351</v>
      </c>
      <c r="AI26" s="81">
        <v>128328.78894995181</v>
      </c>
      <c r="AJ26" s="81">
        <v>208702.4480445442</v>
      </c>
      <c r="AK26" s="81"/>
    </row>
    <row r="27" spans="2:37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>
        <v>153686.89166726082</v>
      </c>
      <c r="AI27" s="81">
        <v>146064.61280538741</v>
      </c>
      <c r="AJ27" s="81">
        <v>146409.29378727201</v>
      </c>
      <c r="AK27" s="81"/>
    </row>
    <row r="28" spans="2:37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>
        <v>222672.48004466266</v>
      </c>
      <c r="AI28" s="81">
        <v>243495.08184625339</v>
      </c>
      <c r="AJ28" s="81">
        <v>288439.27147792338</v>
      </c>
      <c r="AK28" s="81"/>
    </row>
    <row r="29" spans="2:37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/>
    </row>
    <row r="30" spans="2:37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52058.906737629397</v>
      </c>
      <c r="AH30" s="81">
        <v>25428.0452554314</v>
      </c>
      <c r="AI30" s="81">
        <v>18968.706457197397</v>
      </c>
      <c r="AJ30" s="81">
        <v>15613.505477039098</v>
      </c>
      <c r="AK30" s="81"/>
    </row>
    <row r="31" spans="2:37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>
        <v>20723.183440200009</v>
      </c>
      <c r="AI31" s="81">
        <v>18776.572209000009</v>
      </c>
      <c r="AJ31" s="81">
        <v>27292.924710200012</v>
      </c>
      <c r="AK31" s="81"/>
    </row>
    <row r="32" spans="2:37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541834.15497257316</v>
      </c>
      <c r="AG32" s="84">
        <v>541836.15497257316</v>
      </c>
      <c r="AH32" s="84">
        <v>533222.29703275836</v>
      </c>
      <c r="AI32" s="84">
        <v>555634.76226779004</v>
      </c>
      <c r="AJ32" s="84">
        <v>686457.44349697873</v>
      </c>
      <c r="AK32" s="84"/>
    </row>
    <row r="33" spans="2:37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</row>
    <row r="34" spans="2:37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>
        <v>2468070.6581759783</v>
      </c>
      <c r="AI34" s="81">
        <v>3573113.569899966</v>
      </c>
      <c r="AJ34" s="81">
        <v>3522061.8556456962</v>
      </c>
      <c r="AK34" s="81"/>
    </row>
    <row r="35" spans="2:37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>
        <v>13039.232752799999</v>
      </c>
      <c r="AI35" s="81">
        <v>14187.0787533</v>
      </c>
      <c r="AJ35" s="81">
        <v>13486.626769299999</v>
      </c>
      <c r="AK35" s="81"/>
    </row>
    <row r="36" spans="2:37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129474.32799999999</v>
      </c>
      <c r="AF36" s="81">
        <v>207301.71</v>
      </c>
      <c r="AG36" s="81">
        <v>207301.71</v>
      </c>
      <c r="AH36" s="81">
        <v>160507.372</v>
      </c>
      <c r="AI36" s="81">
        <v>165005.40900000001</v>
      </c>
      <c r="AJ36" s="81">
        <v>157147.23199999999</v>
      </c>
      <c r="AK36" s="81"/>
    </row>
    <row r="37" spans="2:37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2724.4329900000021</v>
      </c>
      <c r="AG37" s="81">
        <v>2723.4329900000021</v>
      </c>
      <c r="AH37" s="81">
        <v>2999.746735600002</v>
      </c>
      <c r="AI37" s="81">
        <v>3231.1004900000021</v>
      </c>
      <c r="AJ37" s="81">
        <v>3507.414235600002</v>
      </c>
      <c r="AK37" s="81"/>
    </row>
    <row r="38" spans="2:37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>
        <v>10887.230966657</v>
      </c>
      <c r="AI38" s="81">
        <v>2798.1841114590002</v>
      </c>
      <c r="AJ38" s="81">
        <v>6028.6518193662996</v>
      </c>
      <c r="AK38" s="81"/>
    </row>
    <row r="39" spans="2:37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243419.005</v>
      </c>
      <c r="AG39" s="81">
        <v>243418</v>
      </c>
      <c r="AH39" s="81">
        <v>243513.37627280271</v>
      </c>
      <c r="AI39" s="81">
        <v>237905.25242606254</v>
      </c>
      <c r="AJ39" s="81">
        <v>219014.12630006924</v>
      </c>
      <c r="AK39" s="81"/>
    </row>
    <row r="40" spans="2:37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2887717.5577793638</v>
      </c>
      <c r="AF40" s="84">
        <v>3070993.3128305678</v>
      </c>
      <c r="AG40" s="84">
        <v>3070991.3078305679</v>
      </c>
      <c r="AH40" s="84">
        <v>2899016.6169038378</v>
      </c>
      <c r="AI40" s="84">
        <v>3996240.594680788</v>
      </c>
      <c r="AJ40" s="84">
        <v>3921245.9067700314</v>
      </c>
      <c r="AK40" s="84"/>
    </row>
    <row r="41" spans="2:37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3612827.4678031411</v>
      </c>
      <c r="AG41" s="84">
        <v>3612827.4628031412</v>
      </c>
      <c r="AH41" s="84">
        <v>3432239.5139365965</v>
      </c>
      <c r="AI41" s="84">
        <v>4551874.3569485778</v>
      </c>
      <c r="AJ41" s="84">
        <v>4607703.3502670098</v>
      </c>
      <c r="AK41" s="84"/>
    </row>
    <row r="42" spans="2:37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</row>
    <row r="43" spans="2:37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</row>
    <row r="44" spans="2:37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</row>
    <row r="45" spans="2:37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>
        <v>5934063.5469609182</v>
      </c>
      <c r="AI45" s="81">
        <v>5927664.8344651703</v>
      </c>
      <c r="AJ45" s="81">
        <v>5909284.231826718</v>
      </c>
      <c r="AK45" s="81"/>
    </row>
    <row r="46" spans="2:37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>
        <v>0</v>
      </c>
      <c r="AJ46" s="81">
        <v>0</v>
      </c>
      <c r="AK46" s="81"/>
    </row>
    <row r="47" spans="2:37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1516823.8533837027</v>
      </c>
      <c r="AG47" s="81">
        <v>1516822.8533837027</v>
      </c>
      <c r="AH47" s="81">
        <v>1564917.4567085472</v>
      </c>
      <c r="AI47" s="81">
        <v>1636643.9780624793</v>
      </c>
      <c r="AJ47" s="81">
        <v>1699031.2208041989</v>
      </c>
      <c r="AK47" s="81"/>
    </row>
    <row r="48" spans="2:37" ht="14.25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  <c r="AH48" s="65">
        <v>32441.082558741316</v>
      </c>
      <c r="AI48" s="65">
        <v>78807.1118683729</v>
      </c>
      <c r="AJ48" s="65">
        <v>-12863.385092661792</v>
      </c>
      <c r="AK48" s="65"/>
    </row>
    <row r="49" spans="1:47" ht="32.25" customHeight="1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7504879.175780151</v>
      </c>
      <c r="AG49" s="84">
        <v>7504878.175780151</v>
      </c>
      <c r="AH49" s="84">
        <v>7531422.0862282058</v>
      </c>
      <c r="AI49" s="84">
        <v>7643115.9243960222</v>
      </c>
      <c r="AJ49" s="84">
        <v>7595452.0675382549</v>
      </c>
      <c r="AK49" s="84"/>
    </row>
    <row r="50" spans="1:47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</row>
    <row r="51" spans="1:47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>
        <v>981194.60351698985</v>
      </c>
      <c r="AI51" s="81">
        <v>1015335.2059079589</v>
      </c>
      <c r="AJ51" s="81">
        <v>1126507.7781699935</v>
      </c>
      <c r="AK51" s="81"/>
    </row>
    <row r="52" spans="1:47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</row>
    <row r="53" spans="1:47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8419545.7162265498</v>
      </c>
      <c r="AH53" s="84">
        <v>8512616.6897451952</v>
      </c>
      <c r="AI53" s="84">
        <v>8658451.1303039808</v>
      </c>
      <c r="AJ53" s="84">
        <v>8721959.8457082491</v>
      </c>
      <c r="AK53" s="84"/>
    </row>
    <row r="54" spans="1:47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</row>
    <row r="55" spans="1:47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11611543.654233538</v>
      </c>
      <c r="AF55" s="84">
        <v>12032374.184029691</v>
      </c>
      <c r="AG55" s="84">
        <v>12032373.179029692</v>
      </c>
      <c r="AH55" s="84">
        <v>11944856.203681791</v>
      </c>
      <c r="AI55" s="84">
        <v>13210326.48725256</v>
      </c>
      <c r="AJ55" s="84">
        <v>13329663.195975259</v>
      </c>
      <c r="AK55" s="84"/>
    </row>
    <row r="56" spans="1:47" ht="14.25"/>
    <row r="57" spans="1:47" ht="14.25"/>
    <row r="58" spans="1:47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47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47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1"/>
      <c r="AN60" s="1"/>
      <c r="AO60" s="8"/>
      <c r="AP60" s="8"/>
      <c r="AQ60" s="8"/>
      <c r="AR60" s="8"/>
      <c r="AS60" s="8"/>
      <c r="AT60" s="8"/>
      <c r="AU60" s="8"/>
    </row>
    <row r="61" spans="1:47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1"/>
      <c r="AN61" s="1"/>
      <c r="AO61" s="8"/>
      <c r="AP61" s="8"/>
      <c r="AQ61" s="8"/>
      <c r="AR61" s="8"/>
      <c r="AS61" s="8"/>
      <c r="AT61" s="8"/>
      <c r="AU61" s="8"/>
    </row>
    <row r="62" spans="1:47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1"/>
      <c r="AN62" s="1"/>
      <c r="AO62" s="8"/>
      <c r="AP62" s="8"/>
      <c r="AQ62" s="8"/>
      <c r="AR62" s="8"/>
      <c r="AS62" s="8"/>
      <c r="AT62" s="8"/>
      <c r="AU62" s="8"/>
    </row>
    <row r="63" spans="1:47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1"/>
      <c r="AN63" s="1"/>
      <c r="AO63" s="8"/>
      <c r="AP63" s="8"/>
      <c r="AQ63" s="8"/>
      <c r="AR63" s="8"/>
      <c r="AS63" s="8"/>
      <c r="AT63" s="8"/>
      <c r="AU63" s="8"/>
    </row>
    <row r="64" spans="1:47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1"/>
      <c r="AN64" s="1"/>
      <c r="AO64" s="8"/>
      <c r="AP64" s="8"/>
      <c r="AQ64" s="8"/>
      <c r="AR64" s="8"/>
      <c r="AS64" s="8"/>
      <c r="AT64" s="8"/>
      <c r="AU64" s="8"/>
    </row>
    <row r="65" spans="1:47" ht="14.25" hidden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1"/>
      <c r="AN65" s="1"/>
      <c r="AO65" s="8"/>
      <c r="AP65" s="8"/>
      <c r="AQ65" s="8"/>
      <c r="AR65" s="8"/>
      <c r="AS65" s="8"/>
      <c r="AT65" s="8"/>
      <c r="AU65" s="8"/>
    </row>
    <row r="66" spans="1:47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L66" s="8"/>
      <c r="AM66" s="1"/>
      <c r="AN66" s="1"/>
      <c r="AO66" s="8"/>
      <c r="AP66" s="8"/>
      <c r="AQ66" s="8"/>
      <c r="AR66" s="8"/>
      <c r="AS66" s="8"/>
      <c r="AT66" s="8"/>
      <c r="AU66" s="8"/>
    </row>
    <row r="67" spans="1:47" ht="14.25" hidden="1"/>
    <row r="68" spans="1:47" ht="14.25" hidden="1"/>
    <row r="69" spans="1:47" ht="14.25" hidden="1"/>
    <row r="70" spans="1:47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6" width="13" style="73" customWidth="1"/>
    <col min="37" max="37" width="1.140625" style="73" customWidth="1"/>
    <col min="38" max="42" width="13" style="73" hidden="1" customWidth="1"/>
    <col min="43" max="16384" width="12.85546875" style="73" hidden="1"/>
  </cols>
  <sheetData>
    <row r="1" spans="2:36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2:36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2:36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2:36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2:36" ht="14.25">
      <c r="B5" s="92"/>
    </row>
    <row r="6" spans="2:36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36" ht="15" thickTop="1">
      <c r="B7" s="19"/>
      <c r="C7" s="93"/>
      <c r="D7" s="93"/>
      <c r="E7" s="93"/>
      <c r="F7" s="93"/>
      <c r="G7" s="93"/>
      <c r="H7" s="93"/>
      <c r="Q7" s="94"/>
    </row>
    <row r="8" spans="2:36" ht="14.25">
      <c r="B8" s="95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  <c r="AH8" s="65">
        <v>62858.908000000003</v>
      </c>
      <c r="AI8" s="65">
        <v>86362.383000000002</v>
      </c>
      <c r="AJ8" s="65">
        <v>71824.258999999991</v>
      </c>
    </row>
    <row r="9" spans="2:36" ht="14.25">
      <c r="B9" s="96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2:36" ht="14.25">
      <c r="B10" s="95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  <c r="AH10" s="65">
        <v>94397.201000000001</v>
      </c>
      <c r="AI10" s="65">
        <v>93493.722999999998</v>
      </c>
      <c r="AJ10" s="65">
        <v>93477.860999999975</v>
      </c>
    </row>
    <row r="11" spans="2:36" ht="14.25">
      <c r="B11" s="95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  <c r="AH11" s="65">
        <v>23.602</v>
      </c>
      <c r="AI11" s="65">
        <v>257.75100000000003</v>
      </c>
      <c r="AJ11" s="65">
        <v>25477.575000000001</v>
      </c>
    </row>
    <row r="12" spans="2:36" ht="14.25">
      <c r="B12" s="95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  <c r="AH12" s="65">
        <v>-5583.2629999999999</v>
      </c>
      <c r="AI12" s="65">
        <v>-17752.066000000003</v>
      </c>
      <c r="AJ12" s="65">
        <v>-17219.395</v>
      </c>
    </row>
    <row r="13" spans="2:36" ht="14.25">
      <c r="B13" s="95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</row>
    <row r="14" spans="2:36" ht="14.25">
      <c r="B14" s="95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</row>
    <row r="15" spans="2:36" ht="14.25">
      <c r="B15" s="95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  <c r="AH15" s="65">
        <v>56395.682999999997</v>
      </c>
      <c r="AI15" s="65">
        <v>67339.466000000015</v>
      </c>
      <c r="AJ15" s="65">
        <v>102792.72699999998</v>
      </c>
    </row>
    <row r="16" spans="2:36" ht="14.25">
      <c r="B16" s="95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  <c r="AH16" s="65">
        <v>678.86900000000003</v>
      </c>
      <c r="AI16" s="65">
        <v>-10786.147000000001</v>
      </c>
      <c r="AJ16" s="65">
        <v>-11582.745999999999</v>
      </c>
    </row>
    <row r="17" spans="2:38" ht="14.25">
      <c r="B17" s="95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  <c r="AH17" s="65">
        <v>4267.62</v>
      </c>
      <c r="AI17" s="65">
        <v>4268.6189999999997</v>
      </c>
      <c r="AJ17" s="65">
        <v>4268.6200000000008</v>
      </c>
    </row>
    <row r="18" spans="2:38" ht="14.25">
      <c r="B18" s="95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  <c r="AH18" s="57">
        <v>-23618.437000000002</v>
      </c>
      <c r="AI18" s="57">
        <v>-2092.8409999999999</v>
      </c>
      <c r="AJ18" s="57">
        <v>-1298.8140000000001</v>
      </c>
    </row>
    <row r="19" spans="2:38" ht="14.25">
      <c r="B19" s="95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249761.76045442763</v>
      </c>
      <c r="AF19" s="65">
        <v>288043.342</v>
      </c>
      <c r="AG19" s="65">
        <v>826339.16099999996</v>
      </c>
      <c r="AH19" s="65">
        <v>189422.18299999999</v>
      </c>
      <c r="AI19" s="65">
        <v>221090.88800000004</v>
      </c>
      <c r="AJ19" s="65">
        <v>267740.587</v>
      </c>
    </row>
    <row r="20" spans="2:38" ht="14.25">
      <c r="B20" s="98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</row>
    <row r="21" spans="2:38" ht="14.25">
      <c r="B21" s="99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  <c r="AH21" s="65">
        <v>-77368.063999999998</v>
      </c>
      <c r="AI21" s="65">
        <v>-34197.429999999993</v>
      </c>
      <c r="AJ21" s="65">
        <v>-87998.45299999998</v>
      </c>
    </row>
    <row r="22" spans="2:38" ht="14.25">
      <c r="B22" s="99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  <c r="AH22" s="65">
        <v>-34369.402000000002</v>
      </c>
      <c r="AI22" s="65">
        <v>-54654.221000000005</v>
      </c>
      <c r="AJ22" s="65">
        <v>-21281.43299999999</v>
      </c>
    </row>
    <row r="23" spans="2:38" ht="14.25">
      <c r="B23" s="99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</row>
    <row r="24" spans="2:38" ht="14.25">
      <c r="B24" s="99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  <c r="AH24" s="65">
        <v>4366.933</v>
      </c>
      <c r="AI24" s="65">
        <v>-7622.2790000000005</v>
      </c>
      <c r="AJ24" s="65">
        <v>344.68100000000004</v>
      </c>
    </row>
    <row r="25" spans="2:38" ht="14.25">
      <c r="B25" s="99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  <c r="AH25" s="65">
        <v>35504.93</v>
      </c>
      <c r="AI25" s="65">
        <v>21970.447999999997</v>
      </c>
      <c r="AJ25" s="65">
        <v>44243.737000000008</v>
      </c>
    </row>
    <row r="26" spans="2:38" ht="14.25">
      <c r="B26" s="99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  <c r="AH26" s="65">
        <v>-1668.2190000000001</v>
      </c>
      <c r="AI26" s="65">
        <v>-1715.2570000000001</v>
      </c>
      <c r="AJ26" s="65">
        <v>8792.6659999999993</v>
      </c>
    </row>
    <row r="27" spans="2:38" ht="14.25">
      <c r="B27" s="99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  <c r="AH27" s="57">
        <v>-5749.6819999999998</v>
      </c>
      <c r="AI27" s="57">
        <v>-5909.045000000001</v>
      </c>
      <c r="AJ27" s="57">
        <v>-4848.3340000000007</v>
      </c>
    </row>
    <row r="28" spans="2:38" ht="15.75" customHeight="1">
      <c r="B28" s="100" t="s">
        <v>130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L28" s="122"/>
    </row>
    <row r="29" spans="2:38" ht="14.25">
      <c r="B29" s="9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</row>
    <row r="30" spans="2:38" ht="14.25">
      <c r="B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</row>
    <row r="31" spans="2:38" ht="14.25">
      <c r="B31" s="99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  <c r="AH31" s="65">
        <v>-361568.27090137778</v>
      </c>
      <c r="AI31" s="65">
        <v>-477819.6820986222</v>
      </c>
      <c r="AJ31" s="65">
        <v>-678879.03499999992</v>
      </c>
    </row>
    <row r="32" spans="2:38" ht="14.25">
      <c r="B32" s="99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</row>
    <row r="33" spans="2:36" ht="14.25">
      <c r="B33" s="99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</row>
    <row r="34" spans="2:36" ht="14.25">
      <c r="B34" s="99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  <c r="AH34" s="65">
        <v>1732.2670000000001</v>
      </c>
      <c r="AI34" s="65">
        <v>0</v>
      </c>
      <c r="AJ34" s="65">
        <v>-13869.145</v>
      </c>
    </row>
    <row r="35" spans="2:36" ht="14.25">
      <c r="B35" s="99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  <c r="AH35" s="57">
        <v>5583.2629999999999</v>
      </c>
      <c r="AI35" s="57">
        <v>17752.066000000003</v>
      </c>
      <c r="AJ35" s="57">
        <v>17219.395</v>
      </c>
    </row>
    <row r="36" spans="2:36" ht="14.25">
      <c r="B36" s="100" t="s">
        <v>137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  <c r="AJ36" s="101">
        <v>-675528.78499999992</v>
      </c>
    </row>
    <row r="37" spans="2:36" ht="14.25">
      <c r="B37" s="9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2:36" ht="14.25">
      <c r="B38" s="98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</row>
    <row r="39" spans="2:36" ht="12.75" customHeight="1">
      <c r="B39" s="99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  <c r="AH39" s="65">
        <v>4267.6189999999997</v>
      </c>
      <c r="AI39" s="65">
        <v>4268.6189999999997</v>
      </c>
      <c r="AJ39" s="65">
        <v>4268.6190000000006</v>
      </c>
    </row>
    <row r="40" spans="2:36" ht="14.25">
      <c r="B40" s="99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  <c r="AH40" s="65">
        <v>65332.542000000001</v>
      </c>
      <c r="AI40" s="65">
        <v>44362.428</v>
      </c>
      <c r="AJ40" s="65">
        <v>116850.40899999999</v>
      </c>
    </row>
    <row r="41" spans="2:36" ht="14.25">
      <c r="B41" s="99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  <c r="AH41" s="65">
        <v>-35523.672883787665</v>
      </c>
      <c r="AI41" s="65">
        <v>0</v>
      </c>
      <c r="AJ41" s="65">
        <v>0</v>
      </c>
    </row>
    <row r="42" spans="2:36" ht="14.25">
      <c r="B42" s="99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  <c r="AH42" s="65">
        <v>-1000</v>
      </c>
      <c r="AI42" s="65">
        <v>-7584.2109999999993</v>
      </c>
      <c r="AJ42" s="65">
        <v>-750</v>
      </c>
    </row>
    <row r="43" spans="2:36" ht="14.25">
      <c r="B43" s="99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  <c r="AH43" s="65">
        <v>0</v>
      </c>
      <c r="AI43" s="65">
        <v>0</v>
      </c>
      <c r="AJ43" s="65">
        <v>0</v>
      </c>
    </row>
    <row r="44" spans="2:36" ht="14.25">
      <c r="B44" s="99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  <c r="AH44" s="65">
        <v>-2834.3719999999998</v>
      </c>
      <c r="AI44" s="65">
        <v>-10667.331</v>
      </c>
      <c r="AJ44" s="65">
        <v>-22649.224000000002</v>
      </c>
    </row>
    <row r="45" spans="2:36" ht="14.25">
      <c r="B45" s="99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  <c r="AH45" s="65">
        <v>-51002.735999999997</v>
      </c>
      <c r="AI45" s="65">
        <v>-79174.948000000004</v>
      </c>
      <c r="AJ45" s="65">
        <v>-104130.75000000001</v>
      </c>
    </row>
    <row r="46" spans="2:36" ht="12.75" customHeight="1">
      <c r="B46" s="99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  <c r="AH46" s="65">
        <v>54000</v>
      </c>
      <c r="AI46" s="65">
        <v>1650000</v>
      </c>
      <c r="AJ46" s="65">
        <v>244000</v>
      </c>
    </row>
    <row r="47" spans="2:36" ht="14.25">
      <c r="B47" s="99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  <c r="AH47" s="65">
        <v>-174727.87899999999</v>
      </c>
      <c r="AI47" s="65">
        <v>-528389.33100000001</v>
      </c>
      <c r="AJ47" s="65">
        <v>-204433.33299999998</v>
      </c>
    </row>
    <row r="48" spans="2:36" ht="14.25" customHeight="1">
      <c r="B48" s="99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</row>
    <row r="49" spans="1:36" ht="14.25" customHeight="1">
      <c r="B49" s="95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</row>
    <row r="50" spans="1:36" ht="14.25">
      <c r="B50" s="100" t="s">
        <v>149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  <c r="AJ50" s="101">
        <v>33155.72099999999</v>
      </c>
    </row>
    <row r="51" spans="1:36" ht="14.25">
      <c r="B51" s="9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</row>
    <row r="52" spans="1:36" ht="14.25">
      <c r="B52" s="95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194071.11661519669</v>
      </c>
      <c r="AF52" s="65">
        <v>-314244.05785803654</v>
      </c>
      <c r="AG52" s="65">
        <v>-634634.35924284009</v>
      </c>
      <c r="AH52" s="65">
        <v>-385601.56078516546</v>
      </c>
      <c r="AI52" s="65">
        <v>751710.71390137775</v>
      </c>
      <c r="AJ52" s="65">
        <v>-435379.71299999976</v>
      </c>
    </row>
    <row r="53" spans="1:36" ht="14.25">
      <c r="B53" s="95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  <c r="AH53" s="65">
        <v>1190623.5120381101</v>
      </c>
      <c r="AI53" s="65">
        <v>835774.42825294449</v>
      </c>
      <c r="AJ53" s="65">
        <v>1585961.2741543222</v>
      </c>
    </row>
    <row r="54" spans="1:36" ht="25.5">
      <c r="B54" s="95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-12049.478000000003</v>
      </c>
      <c r="AF54" s="57">
        <v>-70573.576000000001</v>
      </c>
      <c r="AG54" s="57">
        <v>-29368.384999999998</v>
      </c>
      <c r="AH54" s="57">
        <v>30752.476999999999</v>
      </c>
      <c r="AI54" s="57">
        <v>-1523.8679999999986</v>
      </c>
      <c r="AJ54" s="57">
        <v>23129.687999999998</v>
      </c>
    </row>
    <row r="55" spans="1:36" ht="14.25">
      <c r="B55" s="98" t="s">
        <v>153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  <c r="AJ55" s="101">
        <v>1173711.2491543225</v>
      </c>
    </row>
    <row r="56" spans="1:36" ht="14.25"/>
    <row r="57" spans="1:36" ht="14.25"/>
    <row r="58" spans="1:36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zoomScale="90" zoomScaleNormal="9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2" t="s">
        <v>154</v>
      </c>
      <c r="C6" s="2"/>
      <c r="D6" s="2"/>
      <c r="E6" s="2"/>
      <c r="F6" s="2"/>
      <c r="G6" s="2"/>
      <c r="H6" s="2"/>
      <c r="I6" s="2"/>
      <c r="J6" s="2"/>
      <c r="L6" s="102" t="s">
        <v>155</v>
      </c>
      <c r="M6" s="2"/>
      <c r="N6" s="2"/>
      <c r="O6" s="2"/>
    </row>
    <row r="7" spans="2:20"/>
    <row r="8" spans="2:20" ht="25.5">
      <c r="B8" s="103" t="s">
        <v>156</v>
      </c>
      <c r="C8" s="104" t="s">
        <v>157</v>
      </c>
      <c r="D8" s="105" t="s">
        <v>158</v>
      </c>
      <c r="E8" s="105" t="s">
        <v>159</v>
      </c>
      <c r="F8" s="105" t="s">
        <v>160</v>
      </c>
      <c r="G8" s="106" t="s">
        <v>161</v>
      </c>
      <c r="H8" s="106" t="s">
        <v>162</v>
      </c>
      <c r="I8" s="106" t="s">
        <v>163</v>
      </c>
      <c r="J8" s="106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7">
        <v>37742</v>
      </c>
      <c r="G9" s="7">
        <v>120</v>
      </c>
      <c r="H9" s="7" t="s">
        <v>168</v>
      </c>
      <c r="I9" s="7" t="s">
        <v>169</v>
      </c>
      <c r="J9" s="108">
        <f ca="1">(TODAY()-F9)/365</f>
        <v>15.473972602739726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7">
        <v>37803</v>
      </c>
      <c r="G10" s="7">
        <v>120</v>
      </c>
      <c r="H10" s="7" t="s">
        <v>168</v>
      </c>
      <c r="I10" s="7" t="s">
        <v>171</v>
      </c>
      <c r="J10" s="108">
        <f t="shared" ref="J10:J73" ca="1" si="0">(TODAY()-F10)/365</f>
        <v>15.306849315068494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7">
        <v>37895</v>
      </c>
      <c r="G11" s="7">
        <v>105</v>
      </c>
      <c r="H11" s="7" t="s">
        <v>168</v>
      </c>
      <c r="I11" s="7" t="s">
        <v>173</v>
      </c>
      <c r="J11" s="108">
        <f t="shared" ca="1" si="0"/>
        <v>15.054794520547945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7">
        <v>37926</v>
      </c>
      <c r="G12" s="7">
        <v>121</v>
      </c>
      <c r="H12" s="7" t="s">
        <v>168</v>
      </c>
      <c r="I12" s="7" t="s">
        <v>174</v>
      </c>
      <c r="J12" s="108">
        <f t="shared" ca="1" si="0"/>
        <v>14.96986301369863</v>
      </c>
    </row>
    <row r="13" spans="2:20">
      <c r="B13" s="109">
        <v>5</v>
      </c>
      <c r="C13" s="110" t="s">
        <v>175</v>
      </c>
      <c r="D13" s="109" t="s">
        <v>166</v>
      </c>
      <c r="E13" s="109" t="s">
        <v>167</v>
      </c>
      <c r="F13" s="111">
        <v>37956</v>
      </c>
      <c r="G13" s="109">
        <v>120</v>
      </c>
      <c r="H13" s="109" t="s">
        <v>168</v>
      </c>
      <c r="I13" s="109" t="s">
        <v>176</v>
      </c>
      <c r="J13" s="112">
        <f t="shared" ca="1" si="0"/>
        <v>14.887671232876713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7">
        <v>38078</v>
      </c>
      <c r="G14" s="7">
        <v>26</v>
      </c>
      <c r="H14" s="7" t="s">
        <v>168</v>
      </c>
      <c r="I14" s="7" t="s">
        <v>180</v>
      </c>
      <c r="J14" s="108">
        <f t="shared" ca="1" si="0"/>
        <v>14.553424657534247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7">
        <v>38108</v>
      </c>
      <c r="G15" s="7">
        <v>124</v>
      </c>
      <c r="H15" s="7" t="s">
        <v>168</v>
      </c>
      <c r="I15" s="7" t="s">
        <v>181</v>
      </c>
      <c r="J15" s="108">
        <f t="shared" ca="1" si="0"/>
        <v>14.471232876712328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7">
        <v>38200</v>
      </c>
      <c r="G16" s="7">
        <v>107</v>
      </c>
      <c r="H16" s="7" t="s">
        <v>168</v>
      </c>
      <c r="I16" s="7" t="s">
        <v>184</v>
      </c>
      <c r="J16" s="108">
        <f t="shared" ca="1" si="0"/>
        <v>14.219178082191782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7">
        <v>38261</v>
      </c>
      <c r="G17" s="7">
        <v>114</v>
      </c>
      <c r="H17" s="7" t="s">
        <v>168</v>
      </c>
      <c r="I17" s="7" t="s">
        <v>186</v>
      </c>
      <c r="J17" s="108">
        <f t="shared" ca="1" si="0"/>
        <v>14.052054794520547</v>
      </c>
    </row>
    <row r="18" spans="2:14">
      <c r="B18" s="109">
        <v>10</v>
      </c>
      <c r="C18" s="110" t="s">
        <v>187</v>
      </c>
      <c r="D18" s="109" t="s">
        <v>166</v>
      </c>
      <c r="E18" s="109" t="s">
        <v>167</v>
      </c>
      <c r="F18" s="111">
        <v>38292</v>
      </c>
      <c r="G18" s="109">
        <v>104</v>
      </c>
      <c r="H18" s="109" t="s">
        <v>168</v>
      </c>
      <c r="I18" s="109" t="s">
        <v>176</v>
      </c>
      <c r="J18" s="112">
        <f t="shared" ca="1" si="0"/>
        <v>13.967123287671233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7">
        <v>38384</v>
      </c>
      <c r="G19" s="7">
        <v>104</v>
      </c>
      <c r="H19" s="7" t="s">
        <v>168</v>
      </c>
      <c r="I19" s="7" t="s">
        <v>184</v>
      </c>
      <c r="J19" s="108">
        <f t="shared" ca="1" si="0"/>
        <v>13.715068493150685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7">
        <v>38412</v>
      </c>
      <c r="G20" s="7">
        <v>128</v>
      </c>
      <c r="H20" s="7" t="s">
        <v>168</v>
      </c>
      <c r="I20" s="7" t="s">
        <v>191</v>
      </c>
      <c r="J20" s="108">
        <f t="shared" ca="1" si="0"/>
        <v>13.638356164383561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7">
        <v>38443</v>
      </c>
      <c r="G21" s="7">
        <v>80</v>
      </c>
      <c r="H21" s="7" t="s">
        <v>168</v>
      </c>
      <c r="I21" s="7" t="s">
        <v>193</v>
      </c>
      <c r="J21" s="108">
        <f t="shared" ca="1" si="0"/>
        <v>13.553424657534247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7">
        <v>38687</v>
      </c>
      <c r="G22" s="7">
        <v>124</v>
      </c>
      <c r="H22" s="7" t="s">
        <v>168</v>
      </c>
      <c r="I22" s="7" t="s">
        <v>196</v>
      </c>
      <c r="J22" s="108">
        <f t="shared" ca="1" si="0"/>
        <v>12.884931506849314</v>
      </c>
    </row>
    <row r="23" spans="2:14">
      <c r="B23" s="109">
        <v>15</v>
      </c>
      <c r="C23" s="110" t="s">
        <v>174</v>
      </c>
      <c r="D23" s="109" t="s">
        <v>178</v>
      </c>
      <c r="E23" s="109" t="s">
        <v>167</v>
      </c>
      <c r="F23" s="111">
        <v>38687</v>
      </c>
      <c r="G23" s="109">
        <v>45</v>
      </c>
      <c r="H23" s="109" t="s">
        <v>168</v>
      </c>
      <c r="I23" s="109" t="s">
        <v>174</v>
      </c>
      <c r="J23" s="112">
        <f t="shared" ca="1" si="0"/>
        <v>12.884931506849314</v>
      </c>
      <c r="M23" s="106" t="s">
        <v>197</v>
      </c>
      <c r="N23" s="106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7">
        <v>38777</v>
      </c>
      <c r="G24" s="7">
        <v>104</v>
      </c>
      <c r="H24" s="7" t="s">
        <v>168</v>
      </c>
      <c r="I24" s="7" t="s">
        <v>186</v>
      </c>
      <c r="J24" s="108">
        <f t="shared" ca="1" si="0"/>
        <v>12.638356164383561</v>
      </c>
      <c r="L24" s="1" t="s">
        <v>166</v>
      </c>
      <c r="M24" s="7">
        <f>COUNTIF($D$9:$D$972,$L24)-1</f>
        <v>87</v>
      </c>
      <c r="N24" s="34">
        <f>SUMIF($D$9:$D$972,L24,$G$9:$G$972)</f>
        <v>10135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7">
        <v>38899</v>
      </c>
      <c r="G25" s="7">
        <v>145</v>
      </c>
      <c r="H25" s="7" t="s">
        <v>168</v>
      </c>
      <c r="I25" s="7" t="s">
        <v>193</v>
      </c>
      <c r="J25" s="108">
        <f t="shared" ca="1" si="0"/>
        <v>12.304109589041095</v>
      </c>
      <c r="L25" s="1" t="s">
        <v>199</v>
      </c>
      <c r="M25" s="7">
        <f>COUNTIF($D$9:$D$972,$L25)</f>
        <v>18</v>
      </c>
      <c r="N25" s="34">
        <f>SUMIF($D$9:$D$972,L25,$G$9:$G$972)</f>
        <v>2395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7">
        <v>39022</v>
      </c>
      <c r="G26" s="7">
        <v>124</v>
      </c>
      <c r="H26" s="7" t="s">
        <v>168</v>
      </c>
      <c r="I26" s="7" t="s">
        <v>184</v>
      </c>
      <c r="J26" s="108">
        <f t="shared" ca="1" si="0"/>
        <v>11.967123287671233</v>
      </c>
      <c r="L26" s="1" t="s">
        <v>201</v>
      </c>
      <c r="M26" s="7">
        <f>COUNTIF($D$9:$D$972,$L26)</f>
        <v>22</v>
      </c>
      <c r="N26" s="34">
        <f>SUMIF($D$9:$D$972,L26,$G$9:$G$972)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7">
        <v>39052</v>
      </c>
      <c r="G27" s="7">
        <v>117</v>
      </c>
      <c r="H27" s="7" t="s">
        <v>168</v>
      </c>
      <c r="I27" s="7" t="s">
        <v>203</v>
      </c>
      <c r="J27" s="108">
        <f t="shared" ca="1" si="0"/>
        <v>11.884931506849314</v>
      </c>
      <c r="L27" s="1" t="s">
        <v>178</v>
      </c>
      <c r="M27" s="7">
        <f>COUNTIF($D$9:$D$972,$L27)</f>
        <v>11</v>
      </c>
      <c r="N27" s="34">
        <f>SUMIF($D$9:$D$972,L27,$G$9:$G$972)</f>
        <v>658</v>
      </c>
    </row>
    <row r="28" spans="2:14">
      <c r="B28" s="109">
        <v>20</v>
      </c>
      <c r="C28" s="110" t="s">
        <v>204</v>
      </c>
      <c r="D28" s="109" t="s">
        <v>166</v>
      </c>
      <c r="E28" s="109" t="s">
        <v>167</v>
      </c>
      <c r="F28" s="111">
        <v>39052</v>
      </c>
      <c r="G28" s="109">
        <v>141</v>
      </c>
      <c r="H28" s="109" t="s">
        <v>168</v>
      </c>
      <c r="I28" s="109" t="s">
        <v>205</v>
      </c>
      <c r="J28" s="112">
        <f t="shared" ca="1" si="0"/>
        <v>11.884931506849314</v>
      </c>
      <c r="L28" s="2" t="s">
        <v>206</v>
      </c>
      <c r="M28" s="113">
        <f>COUNTIF($D$9:$D$972,$L28)</f>
        <v>2</v>
      </c>
      <c r="N28" s="114">
        <f>SUMIF($D$9:$D$972,L28,$G$9:$G$972)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7">
        <v>39083</v>
      </c>
      <c r="G29" s="7">
        <v>70</v>
      </c>
      <c r="H29" s="7" t="s">
        <v>168</v>
      </c>
      <c r="I29" s="7" t="s">
        <v>180</v>
      </c>
      <c r="J29" s="108">
        <f t="shared" ca="1" si="0"/>
        <v>11.8</v>
      </c>
      <c r="L29" s="1" t="s">
        <v>61</v>
      </c>
      <c r="M29" s="7">
        <f>SUM(M24:M28)</f>
        <v>140</v>
      </c>
      <c r="N29" s="34">
        <f>SUM(N24:N28)</f>
        <v>15811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7">
        <v>39173</v>
      </c>
      <c r="G30" s="7">
        <v>120</v>
      </c>
      <c r="H30" s="7" t="s">
        <v>168</v>
      </c>
      <c r="I30" s="7" t="s">
        <v>209</v>
      </c>
      <c r="J30" s="108">
        <f t="shared" ca="1" si="0"/>
        <v>11.553424657534247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7">
        <v>39203</v>
      </c>
      <c r="G31" s="7">
        <v>104</v>
      </c>
      <c r="H31" s="7" t="s">
        <v>168</v>
      </c>
      <c r="I31" s="7" t="s">
        <v>176</v>
      </c>
      <c r="J31" s="108">
        <f t="shared" ca="1" si="0"/>
        <v>11.471232876712328</v>
      </c>
      <c r="L31" s="102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7">
        <v>39264</v>
      </c>
      <c r="G32" s="7">
        <v>159</v>
      </c>
      <c r="H32" s="7" t="s">
        <v>168</v>
      </c>
      <c r="I32" s="7" t="s">
        <v>180</v>
      </c>
      <c r="J32" s="108">
        <f t="shared" ca="1" si="0"/>
        <v>11.304109589041095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7">
        <v>39295</v>
      </c>
      <c r="G33" s="7">
        <v>118</v>
      </c>
      <c r="H33" s="7" t="s">
        <v>168</v>
      </c>
      <c r="I33" s="7" t="s">
        <v>214</v>
      </c>
      <c r="J33" s="108">
        <f t="shared" ca="1" si="0"/>
        <v>11.219178082191782</v>
      </c>
    </row>
    <row r="34" spans="2:14">
      <c r="B34" s="109">
        <v>26</v>
      </c>
      <c r="C34" s="110" t="s">
        <v>215</v>
      </c>
      <c r="D34" s="109" t="s">
        <v>166</v>
      </c>
      <c r="E34" s="109" t="s">
        <v>179</v>
      </c>
      <c r="F34" s="111">
        <v>39417</v>
      </c>
      <c r="G34" s="109">
        <v>109</v>
      </c>
      <c r="H34" s="109" t="s">
        <v>168</v>
      </c>
      <c r="I34" s="109" t="s">
        <v>205</v>
      </c>
      <c r="J34" s="112">
        <f t="shared" ca="1" si="0"/>
        <v>10.884931506849314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7">
        <v>39479</v>
      </c>
      <c r="G35" s="7">
        <v>106</v>
      </c>
      <c r="H35" s="7" t="s">
        <v>168</v>
      </c>
      <c r="I35" s="7" t="s">
        <v>205</v>
      </c>
      <c r="J35" s="108">
        <f t="shared" ca="1" si="0"/>
        <v>10.715068493150685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7">
        <v>39600</v>
      </c>
      <c r="G36" s="7">
        <v>110</v>
      </c>
      <c r="H36" s="7" t="s">
        <v>168</v>
      </c>
      <c r="I36" s="7" t="s">
        <v>217</v>
      </c>
      <c r="J36" s="108">
        <f t="shared" ca="1" si="0"/>
        <v>10.383561643835616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7">
        <v>39630</v>
      </c>
      <c r="G37" s="7">
        <v>60</v>
      </c>
      <c r="H37" s="7" t="s">
        <v>168</v>
      </c>
      <c r="I37" s="7" t="s">
        <v>219</v>
      </c>
      <c r="J37" s="108">
        <f t="shared" ca="1" si="0"/>
        <v>10.301369863013699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7">
        <v>39753</v>
      </c>
      <c r="G38" s="7">
        <v>119</v>
      </c>
      <c r="H38" s="7" t="s">
        <v>168</v>
      </c>
      <c r="I38" s="7" t="s">
        <v>219</v>
      </c>
      <c r="J38" s="108">
        <f t="shared" ca="1" si="0"/>
        <v>9.9643835616438352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7">
        <v>39753</v>
      </c>
      <c r="G39" s="7">
        <v>118</v>
      </c>
      <c r="H39" s="7" t="s">
        <v>168</v>
      </c>
      <c r="I39" s="7" t="s">
        <v>181</v>
      </c>
      <c r="J39" s="108">
        <f t="shared" ca="1" si="0"/>
        <v>9.9643835616438352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7">
        <v>39783</v>
      </c>
      <c r="G40" s="7">
        <v>131</v>
      </c>
      <c r="H40" s="7" t="s">
        <v>168</v>
      </c>
      <c r="I40" s="7" t="s">
        <v>203</v>
      </c>
      <c r="J40" s="108">
        <f t="shared" ca="1" si="0"/>
        <v>9.882191780821918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7">
        <v>39783</v>
      </c>
      <c r="G41" s="7">
        <v>121</v>
      </c>
      <c r="H41" s="7" t="s">
        <v>168</v>
      </c>
      <c r="I41" s="7" t="s">
        <v>176</v>
      </c>
      <c r="J41" s="108">
        <f t="shared" ca="1" si="0"/>
        <v>9.882191780821918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7">
        <v>39783</v>
      </c>
      <c r="G42" s="7">
        <v>91</v>
      </c>
      <c r="H42" s="7" t="s">
        <v>168</v>
      </c>
      <c r="I42" s="7" t="s">
        <v>205</v>
      </c>
      <c r="J42" s="108">
        <f t="shared" ca="1" si="0"/>
        <v>9.882191780821918</v>
      </c>
    </row>
    <row r="43" spans="2:14">
      <c r="B43" s="109">
        <v>35</v>
      </c>
      <c r="C43" s="110" t="s">
        <v>224</v>
      </c>
      <c r="D43" s="109" t="s">
        <v>166</v>
      </c>
      <c r="E43" s="109" t="s">
        <v>167</v>
      </c>
      <c r="F43" s="111">
        <v>39783</v>
      </c>
      <c r="G43" s="109">
        <v>130</v>
      </c>
      <c r="H43" s="109" t="s">
        <v>168</v>
      </c>
      <c r="I43" s="109" t="s">
        <v>173</v>
      </c>
      <c r="J43" s="112">
        <f t="shared" ca="1" si="0"/>
        <v>9.882191780821918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7">
        <v>39814</v>
      </c>
      <c r="G44" s="7">
        <v>137</v>
      </c>
      <c r="H44" s="7" t="s">
        <v>168</v>
      </c>
      <c r="I44" s="7" t="s">
        <v>180</v>
      </c>
      <c r="J44" s="108">
        <f t="shared" ca="1" si="0"/>
        <v>9.7972602739726025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7">
        <v>39845</v>
      </c>
      <c r="G45" s="7">
        <v>104</v>
      </c>
      <c r="H45" s="7" t="s">
        <v>168</v>
      </c>
      <c r="I45" s="7" t="s">
        <v>203</v>
      </c>
      <c r="J45" s="108">
        <f t="shared" ca="1" si="0"/>
        <v>9.712328767123287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7">
        <v>39873</v>
      </c>
      <c r="G46" s="7">
        <v>105</v>
      </c>
      <c r="H46" s="7" t="s">
        <v>168</v>
      </c>
      <c r="I46" s="7" t="s">
        <v>186</v>
      </c>
      <c r="J46" s="108">
        <f t="shared" ca="1" si="0"/>
        <v>9.6356164383561644</v>
      </c>
      <c r="M46" s="106" t="s">
        <v>197</v>
      </c>
      <c r="N46" s="106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7">
        <v>39873</v>
      </c>
      <c r="G47" s="7">
        <v>103</v>
      </c>
      <c r="H47" s="7" t="s">
        <v>168</v>
      </c>
      <c r="I47" s="7" t="s">
        <v>227</v>
      </c>
      <c r="J47" s="108">
        <f t="shared" ca="1" si="0"/>
        <v>9.6356164383561644</v>
      </c>
      <c r="L47" s="1" t="s">
        <v>167</v>
      </c>
      <c r="M47" s="7">
        <f>COUNTIF($E$9:$E$972,$L47)</f>
        <v>54</v>
      </c>
      <c r="N47" s="34">
        <f>SUMIF($E$9:$E$972,L47,$G$9:$G$972)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7">
        <v>39965</v>
      </c>
      <c r="G48" s="7">
        <v>124</v>
      </c>
      <c r="H48" s="7" t="s">
        <v>168</v>
      </c>
      <c r="I48" s="7" t="s">
        <v>217</v>
      </c>
      <c r="J48" s="108">
        <f t="shared" ca="1" si="0"/>
        <v>9.3835616438356162</v>
      </c>
      <c r="L48" s="1" t="s">
        <v>189</v>
      </c>
      <c r="M48" s="7">
        <f>COUNTIF($E$9:$E$972,$L48)-1</f>
        <v>34</v>
      </c>
      <c r="N48" s="34">
        <f>SUMIF($E$9:$E$972,L48,$G$9:$G$972)</f>
        <v>3980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7">
        <v>39965</v>
      </c>
      <c r="G49" s="7">
        <v>109</v>
      </c>
      <c r="H49" s="7" t="s">
        <v>168</v>
      </c>
      <c r="I49" s="7" t="s">
        <v>229</v>
      </c>
      <c r="J49" s="108">
        <f t="shared" ca="1" si="0"/>
        <v>9.3835616438356162</v>
      </c>
      <c r="L49" s="3" t="s">
        <v>179</v>
      </c>
      <c r="M49" s="7">
        <f>COUNTIF($E$9:$E$972,$L49)</f>
        <v>14</v>
      </c>
      <c r="N49" s="34">
        <f>SUMIF($E$9:$E$972,L49,$G$9:$G$972)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7">
        <v>39965</v>
      </c>
      <c r="G50" s="7">
        <v>134</v>
      </c>
      <c r="H50" s="7" t="s">
        <v>168</v>
      </c>
      <c r="I50" s="7" t="s">
        <v>203</v>
      </c>
      <c r="J50" s="108">
        <f t="shared" ca="1" si="0"/>
        <v>9.3835616438356162</v>
      </c>
      <c r="L50" s="1" t="s">
        <v>183</v>
      </c>
      <c r="M50" s="7">
        <f>COUNTIF($E$9:$E$972,$L50)</f>
        <v>32</v>
      </c>
      <c r="N50" s="34">
        <f>SUMIF($E$9:$E$972,L50,$G$9:$G$972)</f>
        <v>3493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7">
        <v>40057</v>
      </c>
      <c r="G51" s="7">
        <v>124</v>
      </c>
      <c r="H51" s="7" t="s">
        <v>168</v>
      </c>
      <c r="I51" s="7" t="s">
        <v>214</v>
      </c>
      <c r="J51" s="108">
        <f t="shared" ca="1" si="0"/>
        <v>9.131506849315068</v>
      </c>
      <c r="L51" s="2" t="s">
        <v>195</v>
      </c>
      <c r="M51" s="113">
        <f>COUNTIF($E$9:$E$972,$L51)</f>
        <v>6</v>
      </c>
      <c r="N51" s="114">
        <f>SUMIF($E$9:$E$972,L51,$G$9:$G$972)</f>
        <v>590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7">
        <v>40148</v>
      </c>
      <c r="G52" s="7">
        <v>107</v>
      </c>
      <c r="H52" s="7" t="s">
        <v>168</v>
      </c>
      <c r="I52" s="7" t="s">
        <v>169</v>
      </c>
      <c r="J52" s="108">
        <f t="shared" ca="1" si="0"/>
        <v>8.882191780821918</v>
      </c>
      <c r="L52" s="1" t="s">
        <v>61</v>
      </c>
      <c r="M52" s="7">
        <f>SUM(M47:M51)</f>
        <v>140</v>
      </c>
      <c r="N52" s="34">
        <f>SUM(N47:N51)</f>
        <v>15811</v>
      </c>
    </row>
    <row r="53" spans="2:14">
      <c r="B53" s="109">
        <v>45</v>
      </c>
      <c r="C53" s="110" t="s">
        <v>190</v>
      </c>
      <c r="D53" s="109" t="s">
        <v>201</v>
      </c>
      <c r="E53" s="109" t="s">
        <v>179</v>
      </c>
      <c r="F53" s="111">
        <v>40118</v>
      </c>
      <c r="G53" s="109">
        <v>106</v>
      </c>
      <c r="H53" s="109" t="s">
        <v>168</v>
      </c>
      <c r="I53" s="109" t="s">
        <v>191</v>
      </c>
      <c r="J53" s="112">
        <f t="shared" ca="1" si="0"/>
        <v>8.9643835616438352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7">
        <v>40210</v>
      </c>
      <c r="G54" s="7">
        <v>107</v>
      </c>
      <c r="H54" s="7" t="s">
        <v>168</v>
      </c>
      <c r="I54" s="7" t="s">
        <v>193</v>
      </c>
      <c r="J54" s="108">
        <f t="shared" ca="1" si="0"/>
        <v>8.712328767123287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7">
        <v>40238</v>
      </c>
      <c r="G55" s="7">
        <v>128</v>
      </c>
      <c r="H55" s="7" t="s">
        <v>168</v>
      </c>
      <c r="I55" s="7" t="s">
        <v>186</v>
      </c>
      <c r="J55" s="108">
        <f t="shared" ca="1" si="0"/>
        <v>8.6356164383561644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7">
        <v>40238</v>
      </c>
      <c r="G56" s="7">
        <v>118</v>
      </c>
      <c r="H56" s="7" t="s">
        <v>168</v>
      </c>
      <c r="I56" s="7" t="s">
        <v>214</v>
      </c>
      <c r="J56" s="108">
        <f t="shared" ca="1" si="0"/>
        <v>8.6356164383561644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7">
        <v>40483</v>
      </c>
      <c r="G57" s="7">
        <v>109</v>
      </c>
      <c r="H57" s="7" t="s">
        <v>168</v>
      </c>
      <c r="I57" s="7" t="s">
        <v>209</v>
      </c>
      <c r="J57" s="108">
        <f t="shared" ca="1" si="0"/>
        <v>7.9643835616438352</v>
      </c>
    </row>
    <row r="58" spans="2:14">
      <c r="B58" s="109">
        <v>50</v>
      </c>
      <c r="C58" s="110" t="s">
        <v>235</v>
      </c>
      <c r="D58" s="109" t="s">
        <v>166</v>
      </c>
      <c r="E58" s="109" t="s">
        <v>189</v>
      </c>
      <c r="F58" s="111">
        <v>40513</v>
      </c>
      <c r="G58" s="109">
        <v>109</v>
      </c>
      <c r="H58" s="109" t="s">
        <v>168</v>
      </c>
      <c r="I58" s="109" t="s">
        <v>171</v>
      </c>
      <c r="J58" s="112">
        <f t="shared" ca="1" si="0"/>
        <v>7.882191780821918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7">
        <v>40603</v>
      </c>
      <c r="G59" s="7">
        <v>109</v>
      </c>
      <c r="H59" s="7" t="s">
        <v>168</v>
      </c>
      <c r="I59" s="7" t="s">
        <v>214</v>
      </c>
      <c r="J59" s="108">
        <f t="shared" ca="1" si="0"/>
        <v>7.6356164383561644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7">
        <v>40634</v>
      </c>
      <c r="G60" s="7">
        <v>124</v>
      </c>
      <c r="H60" s="7" t="s">
        <v>168</v>
      </c>
      <c r="I60" s="7" t="s">
        <v>238</v>
      </c>
      <c r="J60" s="108">
        <f t="shared" ca="1" si="0"/>
        <v>7.5506849315068489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7">
        <v>40664</v>
      </c>
      <c r="G61" s="7">
        <v>115</v>
      </c>
      <c r="H61" s="7" t="s">
        <v>168</v>
      </c>
      <c r="I61" s="7" t="s">
        <v>169</v>
      </c>
      <c r="J61" s="108">
        <f t="shared" ca="1" si="0"/>
        <v>7.4684931506849317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7">
        <v>40695</v>
      </c>
      <c r="G62" s="7">
        <v>133</v>
      </c>
      <c r="H62" s="7" t="s">
        <v>168</v>
      </c>
      <c r="I62" s="7" t="s">
        <v>217</v>
      </c>
      <c r="J62" s="108">
        <f t="shared" ca="1" si="0"/>
        <v>7.3835616438356162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7">
        <v>40725</v>
      </c>
      <c r="G63" s="7">
        <v>104</v>
      </c>
      <c r="H63" s="7" t="s">
        <v>168</v>
      </c>
      <c r="I63" s="7" t="s">
        <v>214</v>
      </c>
      <c r="J63" s="108">
        <f t="shared" ca="1" si="0"/>
        <v>7.3013698630136989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7">
        <v>40784</v>
      </c>
      <c r="G64" s="7">
        <v>123</v>
      </c>
      <c r="H64" s="7" t="s">
        <v>168</v>
      </c>
      <c r="I64" s="7" t="s">
        <v>241</v>
      </c>
      <c r="J64" s="108">
        <f t="shared" ca="1" si="0"/>
        <v>7.13972602739726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7">
        <v>40791</v>
      </c>
      <c r="G65" s="7">
        <v>103</v>
      </c>
      <c r="H65" s="7" t="s">
        <v>168</v>
      </c>
      <c r="I65" s="7" t="s">
        <v>180</v>
      </c>
      <c r="J65" s="108">
        <f t="shared" ca="1" si="0"/>
        <v>7.1205479452054794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7">
        <v>40799</v>
      </c>
      <c r="G66" s="7">
        <v>135</v>
      </c>
      <c r="H66" s="7" t="s">
        <v>168</v>
      </c>
      <c r="I66" s="7" t="s">
        <v>191</v>
      </c>
      <c r="J66" s="108">
        <f t="shared" ca="1" si="0"/>
        <v>7.0986301369863014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7">
        <v>40820</v>
      </c>
      <c r="G67" s="7">
        <v>108</v>
      </c>
      <c r="H67" s="7" t="s">
        <v>168</v>
      </c>
      <c r="I67" s="7" t="s">
        <v>181</v>
      </c>
      <c r="J67" s="108">
        <f t="shared" ca="1" si="0"/>
        <v>7.0410958904109586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7">
        <v>40844</v>
      </c>
      <c r="G68" s="7">
        <v>106</v>
      </c>
      <c r="H68" s="7" t="s">
        <v>168</v>
      </c>
      <c r="I68" s="7" t="s">
        <v>196</v>
      </c>
      <c r="J68" s="108">
        <f t="shared" ca="1" si="0"/>
        <v>6.9753424657534246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7">
        <v>40863</v>
      </c>
      <c r="G69" s="7">
        <v>116</v>
      </c>
      <c r="H69" s="7" t="s">
        <v>168</v>
      </c>
      <c r="I69" s="7" t="s">
        <v>247</v>
      </c>
      <c r="J69" s="108">
        <f t="shared" ca="1" si="0"/>
        <v>6.9232876712328766</v>
      </c>
    </row>
    <row r="70" spans="2:10">
      <c r="B70" s="109">
        <v>62</v>
      </c>
      <c r="C70" s="110" t="s">
        <v>248</v>
      </c>
      <c r="D70" s="109" t="s">
        <v>166</v>
      </c>
      <c r="E70" s="109" t="s">
        <v>189</v>
      </c>
      <c r="F70" s="111">
        <v>40897</v>
      </c>
      <c r="G70" s="109">
        <v>129</v>
      </c>
      <c r="H70" s="109" t="s">
        <v>168</v>
      </c>
      <c r="I70" s="109" t="s">
        <v>249</v>
      </c>
      <c r="J70" s="112">
        <f t="shared" ca="1" si="0"/>
        <v>6.8301369863013699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7">
        <v>40939</v>
      </c>
      <c r="G71" s="7">
        <v>120</v>
      </c>
      <c r="H71" s="7" t="s">
        <v>168</v>
      </c>
      <c r="I71" s="7" t="s">
        <v>209</v>
      </c>
      <c r="J71" s="108">
        <f t="shared" ca="1" si="0"/>
        <v>6.7150684931506852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7">
        <v>41004</v>
      </c>
      <c r="G72" s="7">
        <v>110</v>
      </c>
      <c r="H72" s="7" t="s">
        <v>168</v>
      </c>
      <c r="I72" s="7" t="s">
        <v>249</v>
      </c>
      <c r="J72" s="108">
        <f t="shared" ca="1" si="0"/>
        <v>6.536986301369863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7">
        <v>41113</v>
      </c>
      <c r="G73" s="7">
        <v>120</v>
      </c>
      <c r="H73" s="7" t="s">
        <v>168</v>
      </c>
      <c r="I73" s="7" t="s">
        <v>171</v>
      </c>
      <c r="J73" s="108">
        <f t="shared" ca="1" si="0"/>
        <v>6.2383561643835614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7">
        <v>41114</v>
      </c>
      <c r="G74" s="7">
        <v>155</v>
      </c>
      <c r="H74" s="7" t="s">
        <v>168</v>
      </c>
      <c r="I74" s="7" t="s">
        <v>253</v>
      </c>
      <c r="J74" s="108">
        <f t="shared" ref="J74:J138" ca="1" si="1">(TODAY()-F74)/365</f>
        <v>6.2356164383561641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7">
        <v>41177</v>
      </c>
      <c r="G75" s="7">
        <v>135</v>
      </c>
      <c r="H75" s="7" t="s">
        <v>168</v>
      </c>
      <c r="I75" s="7" t="s">
        <v>174</v>
      </c>
      <c r="J75" s="108">
        <f t="shared" ca="1" si="1"/>
        <v>6.0630136986301366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7">
        <v>41198</v>
      </c>
      <c r="G76" s="7">
        <v>120</v>
      </c>
      <c r="H76" s="7" t="s">
        <v>168</v>
      </c>
      <c r="I76" s="7" t="s">
        <v>255</v>
      </c>
      <c r="J76" s="108">
        <f t="shared" ca="1" si="1"/>
        <v>6.0054794520547947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7">
        <v>41220</v>
      </c>
      <c r="G77" s="7">
        <v>134</v>
      </c>
      <c r="H77" s="7" t="s">
        <v>257</v>
      </c>
      <c r="I77" s="7" t="s">
        <v>257</v>
      </c>
      <c r="J77" s="108">
        <f t="shared" ca="1" si="1"/>
        <v>5.9452054794520546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7">
        <v>41254</v>
      </c>
      <c r="G78" s="7">
        <v>126</v>
      </c>
      <c r="H78" s="7" t="s">
        <v>168</v>
      </c>
      <c r="I78" s="7" t="s">
        <v>214</v>
      </c>
      <c r="J78" s="108">
        <f t="shared" ca="1" si="1"/>
        <v>5.8520547945205479</v>
      </c>
    </row>
    <row r="79" spans="2:10">
      <c r="B79" s="109">
        <v>71</v>
      </c>
      <c r="C79" s="110" t="s">
        <v>259</v>
      </c>
      <c r="D79" s="109" t="s">
        <v>166</v>
      </c>
      <c r="E79" s="109" t="s">
        <v>167</v>
      </c>
      <c r="F79" s="111">
        <v>41263</v>
      </c>
      <c r="G79" s="109">
        <v>127</v>
      </c>
      <c r="H79" s="109" t="s">
        <v>168</v>
      </c>
      <c r="I79" s="109" t="s">
        <v>203</v>
      </c>
      <c r="J79" s="112">
        <f t="shared" ca="1" si="1"/>
        <v>5.8273972602739725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7">
        <v>41339</v>
      </c>
      <c r="G80" s="7">
        <v>109</v>
      </c>
      <c r="H80" s="7" t="s">
        <v>168</v>
      </c>
      <c r="I80" s="7" t="s">
        <v>191</v>
      </c>
      <c r="J80" s="108">
        <f t="shared" ca="1" si="1"/>
        <v>5.6191780821917812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7">
        <v>41440</v>
      </c>
      <c r="G81" s="7">
        <v>159</v>
      </c>
      <c r="H81" s="7" t="s">
        <v>168</v>
      </c>
      <c r="I81" s="7" t="s">
        <v>180</v>
      </c>
      <c r="J81" s="108">
        <f t="shared" ca="1" si="1"/>
        <v>5.3424657534246576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7">
        <v>41501</v>
      </c>
      <c r="G82" s="7">
        <v>39</v>
      </c>
      <c r="H82" s="7" t="s">
        <v>168</v>
      </c>
      <c r="I82" s="7" t="s">
        <v>180</v>
      </c>
      <c r="J82" s="108">
        <f t="shared" ca="1" si="1"/>
        <v>5.1753424657534248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7">
        <v>41549</v>
      </c>
      <c r="G83" s="7">
        <v>103</v>
      </c>
      <c r="H83" s="7" t="s">
        <v>168</v>
      </c>
      <c r="I83" s="7" t="s">
        <v>262</v>
      </c>
      <c r="J83" s="108">
        <f t="shared" ca="1" si="1"/>
        <v>5.043835616438356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7">
        <v>41570</v>
      </c>
      <c r="G84" s="7">
        <v>116</v>
      </c>
      <c r="H84" s="7" t="s">
        <v>168</v>
      </c>
      <c r="I84" s="7" t="s">
        <v>262</v>
      </c>
      <c r="J84" s="108">
        <f t="shared" ca="1" si="1"/>
        <v>4.9863013698630141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7">
        <v>41626</v>
      </c>
      <c r="G85" s="7">
        <v>124</v>
      </c>
      <c r="H85" s="7" t="s">
        <v>168</v>
      </c>
      <c r="I85" s="7" t="s">
        <v>180</v>
      </c>
      <c r="J85" s="108">
        <f t="shared" ca="1" si="1"/>
        <v>4.8328767123287673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7">
        <v>41628</v>
      </c>
      <c r="G86" s="7">
        <v>124</v>
      </c>
      <c r="H86" s="7" t="s">
        <v>168</v>
      </c>
      <c r="I86" s="7" t="s">
        <v>266</v>
      </c>
      <c r="J86" s="108">
        <f t="shared" ca="1" si="1"/>
        <v>4.8273972602739725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7">
        <v>41628</v>
      </c>
      <c r="G87" s="7">
        <v>113</v>
      </c>
      <c r="H87" s="7" t="s">
        <v>168</v>
      </c>
      <c r="I87" s="7" t="s">
        <v>181</v>
      </c>
      <c r="J87" s="108">
        <f t="shared" ca="1" si="1"/>
        <v>4.8273972602739725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7">
        <v>41628</v>
      </c>
      <c r="G88" s="7">
        <v>127</v>
      </c>
      <c r="H88" s="7" t="s">
        <v>268</v>
      </c>
      <c r="I88" s="7" t="s">
        <v>268</v>
      </c>
      <c r="J88" s="108">
        <f t="shared" ca="1" si="1"/>
        <v>4.8273972602739725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7">
        <v>41618</v>
      </c>
      <c r="G89" s="7">
        <v>98</v>
      </c>
      <c r="H89" s="7" t="s">
        <v>168</v>
      </c>
      <c r="I89" s="7" t="s">
        <v>209</v>
      </c>
      <c r="J89" s="108">
        <f t="shared" ca="1" si="1"/>
        <v>4.8547945205479452</v>
      </c>
    </row>
    <row r="90" spans="2:10">
      <c r="B90" s="109">
        <v>82</v>
      </c>
      <c r="C90" s="110" t="s">
        <v>270</v>
      </c>
      <c r="D90" s="109" t="s">
        <v>166</v>
      </c>
      <c r="E90" s="109" t="s">
        <v>189</v>
      </c>
      <c r="F90" s="111">
        <v>41628</v>
      </c>
      <c r="G90" s="109">
        <v>122</v>
      </c>
      <c r="H90" s="109" t="s">
        <v>168</v>
      </c>
      <c r="I90" s="109" t="s">
        <v>176</v>
      </c>
      <c r="J90" s="112">
        <f t="shared" ca="1" si="1"/>
        <v>4.8273972602739725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7">
        <v>41683</v>
      </c>
      <c r="G91" s="7">
        <v>109</v>
      </c>
      <c r="H91" s="7" t="s">
        <v>168</v>
      </c>
      <c r="I91" s="7" t="s">
        <v>249</v>
      </c>
      <c r="J91" s="108">
        <f t="shared" ca="1" si="1"/>
        <v>4.6767123287671231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7">
        <v>41687</v>
      </c>
      <c r="G92" s="7">
        <v>124</v>
      </c>
      <c r="H92" s="7" t="s">
        <v>168</v>
      </c>
      <c r="I92" s="7" t="s">
        <v>249</v>
      </c>
      <c r="J92" s="108">
        <f t="shared" ca="1" si="1"/>
        <v>4.6657534246575345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7">
        <v>41724</v>
      </c>
      <c r="G93" s="34">
        <v>108</v>
      </c>
      <c r="H93" s="7" t="s">
        <v>168</v>
      </c>
      <c r="I93" s="7" t="s">
        <v>181</v>
      </c>
      <c r="J93" s="108">
        <f t="shared" ca="1" si="1"/>
        <v>4.5643835616438357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7">
        <v>41788</v>
      </c>
      <c r="G94" s="34">
        <v>108</v>
      </c>
      <c r="H94" s="7" t="s">
        <v>168</v>
      </c>
      <c r="I94" s="7" t="s">
        <v>253</v>
      </c>
      <c r="J94" s="108">
        <f t="shared" ca="1" si="1"/>
        <v>4.3890410958904109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7">
        <v>41863</v>
      </c>
      <c r="G95" s="34">
        <v>115</v>
      </c>
      <c r="H95" s="7" t="s">
        <v>168</v>
      </c>
      <c r="I95" s="7" t="s">
        <v>173</v>
      </c>
      <c r="J95" s="108">
        <f t="shared" ca="1" si="1"/>
        <v>4.183561643835616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7">
        <v>41900</v>
      </c>
      <c r="G96" s="34">
        <v>135</v>
      </c>
      <c r="H96" s="7" t="s">
        <v>168</v>
      </c>
      <c r="I96" s="7" t="s">
        <v>180</v>
      </c>
      <c r="J96" s="108">
        <f t="shared" ca="1" si="1"/>
        <v>4.0821917808219181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7">
        <v>41908</v>
      </c>
      <c r="G97" s="34">
        <v>72</v>
      </c>
      <c r="H97" s="7" t="s">
        <v>168</v>
      </c>
      <c r="I97" s="7" t="s">
        <v>181</v>
      </c>
      <c r="J97" s="108">
        <f t="shared" ca="1" si="1"/>
        <v>4.0602739726027401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7">
        <v>41911</v>
      </c>
      <c r="G98" s="34">
        <v>104</v>
      </c>
      <c r="H98" s="7" t="s">
        <v>168</v>
      </c>
      <c r="I98" s="7" t="s">
        <v>278</v>
      </c>
      <c r="J98" s="108">
        <f t="shared" ca="1" si="1"/>
        <v>4.0520547945205481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7">
        <v>41941</v>
      </c>
      <c r="G99" s="34">
        <v>108</v>
      </c>
      <c r="H99" s="7" t="s">
        <v>168</v>
      </c>
      <c r="I99" s="7" t="s">
        <v>184</v>
      </c>
      <c r="J99" s="108">
        <f t="shared" ca="1" si="1"/>
        <v>3.9698630136986299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7">
        <v>41943</v>
      </c>
      <c r="G100" s="34">
        <v>89</v>
      </c>
      <c r="H100" s="7" t="s">
        <v>168</v>
      </c>
      <c r="I100" s="7" t="s">
        <v>180</v>
      </c>
      <c r="J100" s="108">
        <f t="shared" ca="1" si="1"/>
        <v>3.9643835616438357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7">
        <v>41991</v>
      </c>
      <c r="G101" s="34">
        <v>138</v>
      </c>
      <c r="H101" s="7" t="s">
        <v>168</v>
      </c>
      <c r="I101" s="7" t="s">
        <v>173</v>
      </c>
      <c r="J101" s="108">
        <f t="shared" ca="1" si="1"/>
        <v>3.8328767123287673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7">
        <v>41995</v>
      </c>
      <c r="G102" s="34">
        <v>113</v>
      </c>
      <c r="H102" s="7" t="s">
        <v>168</v>
      </c>
      <c r="I102" s="7" t="s">
        <v>184</v>
      </c>
      <c r="J102" s="108">
        <f t="shared" ca="1" si="1"/>
        <v>3.8219178082191783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7">
        <v>41996</v>
      </c>
      <c r="G103" s="34">
        <v>113</v>
      </c>
      <c r="H103" s="7" t="s">
        <v>168</v>
      </c>
      <c r="I103" s="7" t="s">
        <v>176</v>
      </c>
      <c r="J103" s="108">
        <f t="shared" ca="1" si="1"/>
        <v>3.8191780821917809</v>
      </c>
    </row>
    <row r="104" spans="2:10">
      <c r="B104" s="109">
        <v>96</v>
      </c>
      <c r="C104" s="110" t="s">
        <v>252</v>
      </c>
      <c r="D104" s="109" t="s">
        <v>201</v>
      </c>
      <c r="E104" s="109" t="s">
        <v>167</v>
      </c>
      <c r="F104" s="111">
        <v>42001</v>
      </c>
      <c r="G104" s="109">
        <v>136</v>
      </c>
      <c r="H104" s="109" t="s">
        <v>168</v>
      </c>
      <c r="I104" s="109" t="s">
        <v>253</v>
      </c>
      <c r="J104" s="112">
        <f t="shared" ca="1" si="1"/>
        <v>3.8054794520547945</v>
      </c>
    </row>
    <row r="105" spans="2:10">
      <c r="B105" s="7">
        <v>97</v>
      </c>
      <c r="C105" s="3" t="s">
        <v>284</v>
      </c>
      <c r="D105" s="115" t="s">
        <v>199</v>
      </c>
      <c r="E105" s="7" t="s">
        <v>167</v>
      </c>
      <c r="F105" s="107">
        <v>42109</v>
      </c>
      <c r="G105" s="115">
        <v>135</v>
      </c>
      <c r="H105" s="7" t="s">
        <v>168</v>
      </c>
      <c r="I105" s="115" t="s">
        <v>266</v>
      </c>
      <c r="J105" s="108">
        <f t="shared" ca="1" si="1"/>
        <v>3.5095890410958903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7">
        <v>42109</v>
      </c>
      <c r="G106" s="34">
        <v>28</v>
      </c>
      <c r="H106" s="7" t="s">
        <v>168</v>
      </c>
      <c r="I106" s="7" t="s">
        <v>266</v>
      </c>
      <c r="J106" s="108">
        <f t="shared" ca="1" si="1"/>
        <v>3.5095890410958903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6">
        <v>42193</v>
      </c>
      <c r="G107" s="117">
        <v>108</v>
      </c>
      <c r="H107" s="7" t="s">
        <v>168</v>
      </c>
      <c r="I107" s="117" t="s">
        <v>193</v>
      </c>
      <c r="J107" s="118">
        <f t="shared" ca="1" si="1"/>
        <v>3.2794520547945205</v>
      </c>
    </row>
    <row r="108" spans="2:10">
      <c r="B108" s="109">
        <v>100</v>
      </c>
      <c r="C108" s="110" t="s">
        <v>286</v>
      </c>
      <c r="D108" s="109" t="s">
        <v>199</v>
      </c>
      <c r="E108" s="109" t="s">
        <v>167</v>
      </c>
      <c r="F108" s="111">
        <v>42193</v>
      </c>
      <c r="G108" s="109">
        <v>113</v>
      </c>
      <c r="H108" s="109" t="s">
        <v>168</v>
      </c>
      <c r="I108" s="109" t="s">
        <v>214</v>
      </c>
      <c r="J108" s="112">
        <f t="shared" ca="1" si="1"/>
        <v>3.2794520547945205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7">
        <v>42338</v>
      </c>
      <c r="G109" s="34">
        <v>118</v>
      </c>
      <c r="H109" s="7" t="s">
        <v>168</v>
      </c>
      <c r="I109" s="7" t="s">
        <v>193</v>
      </c>
      <c r="J109" s="118">
        <f t="shared" ca="1" si="1"/>
        <v>2.882191780821918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7">
        <v>42349</v>
      </c>
      <c r="G110" s="34">
        <v>113</v>
      </c>
      <c r="H110" s="7" t="s">
        <v>168</v>
      </c>
      <c r="I110" s="7" t="s">
        <v>169</v>
      </c>
      <c r="J110" s="118">
        <f t="shared" ca="1" si="1"/>
        <v>2.8520547945205479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7">
        <v>42349</v>
      </c>
      <c r="G111" s="34">
        <v>137</v>
      </c>
      <c r="H111" s="7" t="s">
        <v>168</v>
      </c>
      <c r="I111" s="7" t="s">
        <v>180</v>
      </c>
      <c r="J111" s="118">
        <f t="shared" ca="1" si="1"/>
        <v>2.8520547945205479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7">
        <v>42368</v>
      </c>
      <c r="G112" s="34">
        <v>149</v>
      </c>
      <c r="H112" s="7" t="s">
        <v>168</v>
      </c>
      <c r="I112" s="7" t="s">
        <v>173</v>
      </c>
      <c r="J112" s="118">
        <f t="shared" ca="1" si="1"/>
        <v>2.8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7">
        <v>42368</v>
      </c>
      <c r="G113" s="34">
        <v>56</v>
      </c>
      <c r="H113" s="7" t="s">
        <v>168</v>
      </c>
      <c r="I113" s="7" t="s">
        <v>191</v>
      </c>
      <c r="J113" s="118">
        <f t="shared" ca="1" si="1"/>
        <v>2.8</v>
      </c>
    </row>
    <row r="114" spans="2:10">
      <c r="B114" s="109">
        <v>106</v>
      </c>
      <c r="C114" s="110" t="s">
        <v>223</v>
      </c>
      <c r="D114" s="109" t="s">
        <v>178</v>
      </c>
      <c r="E114" s="109" t="s">
        <v>167</v>
      </c>
      <c r="F114" s="111">
        <v>42368</v>
      </c>
      <c r="G114" s="109">
        <v>58</v>
      </c>
      <c r="H114" s="109" t="s">
        <v>168</v>
      </c>
      <c r="I114" s="109" t="s">
        <v>176</v>
      </c>
      <c r="J114" s="112">
        <f t="shared" ca="1" si="1"/>
        <v>2.8</v>
      </c>
    </row>
    <row r="115" spans="2:10">
      <c r="B115" s="119">
        <v>107</v>
      </c>
      <c r="C115" s="3" t="s">
        <v>291</v>
      </c>
      <c r="D115" s="119" t="s">
        <v>201</v>
      </c>
      <c r="E115" s="7" t="s">
        <v>183</v>
      </c>
      <c r="F115" s="116">
        <v>42461</v>
      </c>
      <c r="G115" s="119">
        <v>66</v>
      </c>
      <c r="H115" s="119" t="s">
        <v>168</v>
      </c>
      <c r="I115" s="119" t="s">
        <v>241</v>
      </c>
      <c r="J115" s="118">
        <f t="shared" ca="1" si="1"/>
        <v>2.5452054794520547</v>
      </c>
    </row>
    <row r="116" spans="2:10">
      <c r="B116" s="119">
        <v>108</v>
      </c>
      <c r="C116" s="3" t="s">
        <v>292</v>
      </c>
      <c r="D116" s="7" t="s">
        <v>166</v>
      </c>
      <c r="E116" s="7" t="s">
        <v>183</v>
      </c>
      <c r="F116" s="116">
        <v>42461</v>
      </c>
      <c r="G116" s="119">
        <v>98</v>
      </c>
      <c r="H116" s="119" t="s">
        <v>168</v>
      </c>
      <c r="I116" s="119" t="s">
        <v>180</v>
      </c>
      <c r="J116" s="118">
        <f t="shared" ca="1" si="1"/>
        <v>2.5452054794520547</v>
      </c>
    </row>
    <row r="117" spans="2:10">
      <c r="B117" s="119">
        <v>109</v>
      </c>
      <c r="C117" s="3" t="s">
        <v>293</v>
      </c>
      <c r="D117" s="119" t="s">
        <v>201</v>
      </c>
      <c r="E117" s="119" t="s">
        <v>167</v>
      </c>
      <c r="F117" s="116">
        <v>42461</v>
      </c>
      <c r="G117" s="119">
        <v>128</v>
      </c>
      <c r="H117" s="119" t="s">
        <v>168</v>
      </c>
      <c r="I117" s="119" t="s">
        <v>171</v>
      </c>
      <c r="J117" s="118">
        <f t="shared" ca="1" si="1"/>
        <v>2.5452054794520547</v>
      </c>
    </row>
    <row r="118" spans="2:10">
      <c r="B118" s="119">
        <v>110</v>
      </c>
      <c r="C118" s="3" t="s">
        <v>294</v>
      </c>
      <c r="D118" s="7" t="s">
        <v>166</v>
      </c>
      <c r="E118" s="7" t="s">
        <v>183</v>
      </c>
      <c r="F118" s="116">
        <v>42552</v>
      </c>
      <c r="G118" s="119">
        <v>112</v>
      </c>
      <c r="H118" s="119" t="s">
        <v>168</v>
      </c>
      <c r="I118" s="119" t="s">
        <v>180</v>
      </c>
      <c r="J118" s="118">
        <f t="shared" ca="1" si="1"/>
        <v>2.2958904109589042</v>
      </c>
    </row>
    <row r="119" spans="2:10">
      <c r="B119" s="119">
        <v>111</v>
      </c>
      <c r="C119" s="3" t="s">
        <v>295</v>
      </c>
      <c r="D119" s="119" t="s">
        <v>166</v>
      </c>
      <c r="E119" s="119" t="s">
        <v>167</v>
      </c>
      <c r="F119" s="116">
        <v>42552</v>
      </c>
      <c r="G119" s="119">
        <v>113</v>
      </c>
      <c r="H119" s="119" t="s">
        <v>168</v>
      </c>
      <c r="I119" s="119" t="s">
        <v>184</v>
      </c>
      <c r="J119" s="118">
        <f t="shared" ca="1" si="1"/>
        <v>2.2958904109589042</v>
      </c>
    </row>
    <row r="120" spans="2:10">
      <c r="B120" s="119">
        <v>112</v>
      </c>
      <c r="C120" s="3" t="s">
        <v>296</v>
      </c>
      <c r="D120" s="7" t="s">
        <v>178</v>
      </c>
      <c r="E120" s="7" t="s">
        <v>183</v>
      </c>
      <c r="F120" s="116">
        <v>42570</v>
      </c>
      <c r="G120" s="119">
        <v>79</v>
      </c>
      <c r="H120" s="119" t="s">
        <v>168</v>
      </c>
      <c r="I120" s="119" t="s">
        <v>203</v>
      </c>
      <c r="J120" s="118">
        <f t="shared" ca="1" si="1"/>
        <v>2.2465753424657535</v>
      </c>
    </row>
    <row r="121" spans="2:10">
      <c r="B121" s="119">
        <v>113</v>
      </c>
      <c r="C121" s="3" t="s">
        <v>297</v>
      </c>
      <c r="D121" s="7" t="s">
        <v>166</v>
      </c>
      <c r="E121" s="7" t="s">
        <v>189</v>
      </c>
      <c r="F121" s="116">
        <v>42583</v>
      </c>
      <c r="G121" s="119">
        <v>142</v>
      </c>
      <c r="H121" s="119" t="s">
        <v>298</v>
      </c>
      <c r="I121" s="119" t="s">
        <v>298</v>
      </c>
      <c r="J121" s="118">
        <f t="shared" ca="1" si="1"/>
        <v>2.2109589041095892</v>
      </c>
    </row>
    <row r="122" spans="2:10">
      <c r="B122" s="119">
        <v>114</v>
      </c>
      <c r="C122" s="3" t="s">
        <v>299</v>
      </c>
      <c r="D122" s="7" t="s">
        <v>201</v>
      </c>
      <c r="E122" s="7" t="s">
        <v>183</v>
      </c>
      <c r="F122" s="116">
        <v>42614</v>
      </c>
      <c r="G122" s="119">
        <v>92</v>
      </c>
      <c r="H122" s="119" t="s">
        <v>168</v>
      </c>
      <c r="I122" s="119" t="s">
        <v>205</v>
      </c>
      <c r="J122" s="118">
        <f t="shared" ca="1" si="1"/>
        <v>2.1260273972602741</v>
      </c>
    </row>
    <row r="123" spans="2:10">
      <c r="B123" s="119">
        <v>115</v>
      </c>
      <c r="C123" s="3" t="s">
        <v>300</v>
      </c>
      <c r="D123" s="7" t="s">
        <v>166</v>
      </c>
      <c r="E123" s="7" t="s">
        <v>167</v>
      </c>
      <c r="F123" s="116">
        <v>42614</v>
      </c>
      <c r="G123" s="119">
        <v>113</v>
      </c>
      <c r="H123" s="119" t="s">
        <v>168</v>
      </c>
      <c r="I123" s="119" t="s">
        <v>203</v>
      </c>
      <c r="J123" s="118">
        <f t="shared" ca="1" si="1"/>
        <v>2.1260273972602741</v>
      </c>
    </row>
    <row r="124" spans="2:10">
      <c r="B124" s="119">
        <v>116</v>
      </c>
      <c r="C124" s="3" t="s">
        <v>301</v>
      </c>
      <c r="D124" s="7" t="s">
        <v>166</v>
      </c>
      <c r="E124" s="7" t="s">
        <v>183</v>
      </c>
      <c r="F124" s="116">
        <v>42689</v>
      </c>
      <c r="G124" s="119">
        <v>114</v>
      </c>
      <c r="H124" s="119" t="s">
        <v>168</v>
      </c>
      <c r="I124" s="119" t="s">
        <v>219</v>
      </c>
      <c r="J124" s="118">
        <f t="shared" ca="1" si="1"/>
        <v>1.9205479452054794</v>
      </c>
    </row>
    <row r="125" spans="2:10">
      <c r="B125" s="119">
        <v>117</v>
      </c>
      <c r="C125" s="3" t="s">
        <v>302</v>
      </c>
      <c r="D125" s="7" t="s">
        <v>199</v>
      </c>
      <c r="E125" s="7" t="s">
        <v>179</v>
      </c>
      <c r="F125" s="116">
        <v>42718</v>
      </c>
      <c r="G125" s="119">
        <v>144</v>
      </c>
      <c r="H125" s="119" t="s">
        <v>168</v>
      </c>
      <c r="I125" s="119" t="s">
        <v>205</v>
      </c>
      <c r="J125" s="118">
        <f t="shared" ca="1" si="1"/>
        <v>1.8410958904109589</v>
      </c>
    </row>
    <row r="126" spans="2:10">
      <c r="B126" s="119">
        <v>118</v>
      </c>
      <c r="C126" s="3" t="s">
        <v>303</v>
      </c>
      <c r="D126" s="7" t="s">
        <v>199</v>
      </c>
      <c r="E126" s="7" t="s">
        <v>167</v>
      </c>
      <c r="F126" s="116">
        <v>42718</v>
      </c>
      <c r="G126" s="119">
        <v>120</v>
      </c>
      <c r="H126" s="119" t="s">
        <v>268</v>
      </c>
      <c r="I126" s="119" t="s">
        <v>268</v>
      </c>
      <c r="J126" s="118">
        <f t="shared" ca="1" si="1"/>
        <v>1.8410958904109589</v>
      </c>
    </row>
    <row r="127" spans="2:10">
      <c r="B127" s="119">
        <v>119</v>
      </c>
      <c r="C127" s="3" t="s">
        <v>303</v>
      </c>
      <c r="D127" s="7" t="s">
        <v>201</v>
      </c>
      <c r="E127" s="7" t="s">
        <v>167</v>
      </c>
      <c r="F127" s="116">
        <v>42718</v>
      </c>
      <c r="G127" s="119">
        <v>116</v>
      </c>
      <c r="H127" s="119" t="s">
        <v>268</v>
      </c>
      <c r="I127" s="119" t="s">
        <v>268</v>
      </c>
      <c r="J127" s="118">
        <f t="shared" ca="1" si="1"/>
        <v>1.8410958904109589</v>
      </c>
    </row>
    <row r="128" spans="2:10">
      <c r="B128" s="119">
        <v>120</v>
      </c>
      <c r="C128" s="3" t="s">
        <v>304</v>
      </c>
      <c r="D128" s="7" t="s">
        <v>166</v>
      </c>
      <c r="E128" s="7" t="s">
        <v>167</v>
      </c>
      <c r="F128" s="116">
        <v>42720</v>
      </c>
      <c r="G128" s="119">
        <v>127</v>
      </c>
      <c r="H128" s="119" t="s">
        <v>168</v>
      </c>
      <c r="I128" s="119" t="s">
        <v>180</v>
      </c>
      <c r="J128" s="118">
        <f t="shared" ca="1" si="1"/>
        <v>1.8356164383561644</v>
      </c>
    </row>
    <row r="129" spans="2:10">
      <c r="B129" s="119">
        <v>121</v>
      </c>
      <c r="C129" s="3" t="s">
        <v>305</v>
      </c>
      <c r="D129" s="7" t="s">
        <v>201</v>
      </c>
      <c r="E129" s="7" t="s">
        <v>189</v>
      </c>
      <c r="F129" s="116">
        <v>42724</v>
      </c>
      <c r="G129" s="119">
        <v>106</v>
      </c>
      <c r="H129" s="119" t="s">
        <v>168</v>
      </c>
      <c r="I129" s="119" t="s">
        <v>238</v>
      </c>
      <c r="J129" s="118">
        <f t="shared" ca="1" si="1"/>
        <v>1.8246575342465754</v>
      </c>
    </row>
    <row r="130" spans="2:10">
      <c r="B130" s="119">
        <v>122</v>
      </c>
      <c r="C130" s="3" t="s">
        <v>306</v>
      </c>
      <c r="D130" s="7" t="s">
        <v>178</v>
      </c>
      <c r="E130" s="7" t="s">
        <v>167</v>
      </c>
      <c r="F130" s="116">
        <v>42726</v>
      </c>
      <c r="G130" s="119">
        <v>44</v>
      </c>
      <c r="H130" s="119" t="s">
        <v>168</v>
      </c>
      <c r="I130" s="119" t="s">
        <v>174</v>
      </c>
      <c r="J130" s="118">
        <f t="shared" ca="1" si="1"/>
        <v>1.8191780821917809</v>
      </c>
    </row>
    <row r="131" spans="2:10">
      <c r="B131" s="109">
        <v>123</v>
      </c>
      <c r="C131" s="110" t="s">
        <v>307</v>
      </c>
      <c r="D131" s="109" t="s">
        <v>206</v>
      </c>
      <c r="E131" s="109" t="s">
        <v>179</v>
      </c>
      <c r="F131" s="111">
        <v>42726</v>
      </c>
      <c r="G131" s="109">
        <v>44</v>
      </c>
      <c r="H131" s="109" t="s">
        <v>168</v>
      </c>
      <c r="I131" s="109" t="s">
        <v>180</v>
      </c>
      <c r="J131" s="112">
        <f t="shared" ca="1" si="1"/>
        <v>1.8191780821917809</v>
      </c>
    </row>
    <row r="132" spans="2:10">
      <c r="B132" s="119">
        <v>124</v>
      </c>
      <c r="C132" s="3" t="s">
        <v>308</v>
      </c>
      <c r="D132" s="7" t="s">
        <v>166</v>
      </c>
      <c r="E132" s="7" t="s">
        <v>183</v>
      </c>
      <c r="F132" s="116">
        <v>42736</v>
      </c>
      <c r="G132" s="119">
        <v>127</v>
      </c>
      <c r="H132" s="119" t="s">
        <v>168</v>
      </c>
      <c r="I132" s="119" t="s">
        <v>176</v>
      </c>
      <c r="J132" s="118">
        <f t="shared" ca="1" si="1"/>
        <v>1.7917808219178082</v>
      </c>
    </row>
    <row r="133" spans="2:10">
      <c r="B133" s="119">
        <v>125</v>
      </c>
      <c r="C133" s="3" t="s">
        <v>309</v>
      </c>
      <c r="D133" s="7" t="s">
        <v>201</v>
      </c>
      <c r="E133" s="7" t="s">
        <v>183</v>
      </c>
      <c r="F133" s="116">
        <v>42856</v>
      </c>
      <c r="G133" s="119">
        <v>122</v>
      </c>
      <c r="H133" s="119" t="s">
        <v>168</v>
      </c>
      <c r="I133" s="119" t="s">
        <v>171</v>
      </c>
      <c r="J133" s="118">
        <f t="shared" ca="1" si="1"/>
        <v>1.463013698630137</v>
      </c>
    </row>
    <row r="134" spans="2:10">
      <c r="B134" s="119">
        <f>B133+1</f>
        <v>126</v>
      </c>
      <c r="C134" s="3" t="s">
        <v>221</v>
      </c>
      <c r="D134" s="119" t="s">
        <v>201</v>
      </c>
      <c r="E134" s="119" t="s">
        <v>189</v>
      </c>
      <c r="F134" s="116">
        <v>42917</v>
      </c>
      <c r="G134" s="119">
        <v>122</v>
      </c>
      <c r="H134" s="119" t="s">
        <v>168</v>
      </c>
      <c r="I134" s="119" t="s">
        <v>181</v>
      </c>
      <c r="J134" s="118">
        <f ca="1">(TODAY()-F134)/365</f>
        <v>1.295890410958904</v>
      </c>
    </row>
    <row r="135" spans="2:10">
      <c r="B135" s="119">
        <f>B134+1</f>
        <v>127</v>
      </c>
      <c r="C135" s="3" t="s">
        <v>310</v>
      </c>
      <c r="D135" s="119" t="s">
        <v>311</v>
      </c>
      <c r="E135" s="119" t="s">
        <v>189</v>
      </c>
      <c r="F135" s="116">
        <v>42917</v>
      </c>
      <c r="G135" s="119">
        <v>127</v>
      </c>
      <c r="H135" s="119" t="s">
        <v>168</v>
      </c>
      <c r="I135" s="119" t="s">
        <v>184</v>
      </c>
      <c r="J135" s="118">
        <f t="shared" ca="1" si="1"/>
        <v>1.295890410958904</v>
      </c>
    </row>
    <row r="136" spans="2:10">
      <c r="B136" s="119"/>
      <c r="C136" s="3" t="s">
        <v>312</v>
      </c>
      <c r="D136" s="119" t="s">
        <v>311</v>
      </c>
      <c r="E136" s="119" t="s">
        <v>189</v>
      </c>
      <c r="F136" s="116">
        <v>42917</v>
      </c>
      <c r="G136" s="119">
        <v>42</v>
      </c>
      <c r="H136" s="119" t="s">
        <v>168</v>
      </c>
      <c r="I136" s="119" t="s">
        <v>238</v>
      </c>
      <c r="J136" s="118">
        <f ca="1">(TODAY()-F136)/365</f>
        <v>1.295890410958904</v>
      </c>
    </row>
    <row r="137" spans="2:10">
      <c r="B137" s="119">
        <f>B135+1</f>
        <v>128</v>
      </c>
      <c r="C137" s="3" t="s">
        <v>313</v>
      </c>
      <c r="D137" s="119" t="s">
        <v>314</v>
      </c>
      <c r="E137" s="119" t="s">
        <v>167</v>
      </c>
      <c r="F137" s="116">
        <v>42917</v>
      </c>
      <c r="G137" s="119">
        <v>126</v>
      </c>
      <c r="H137" s="119" t="s">
        <v>168</v>
      </c>
      <c r="I137" s="119" t="s">
        <v>193</v>
      </c>
      <c r="J137" s="118">
        <f t="shared" ca="1" si="1"/>
        <v>1.295890410958904</v>
      </c>
    </row>
    <row r="138" spans="2:10">
      <c r="B138" s="119">
        <f>B137+1</f>
        <v>129</v>
      </c>
      <c r="C138" s="3" t="s">
        <v>315</v>
      </c>
      <c r="D138" s="119" t="s">
        <v>314</v>
      </c>
      <c r="E138" s="119" t="s">
        <v>167</v>
      </c>
      <c r="F138" s="116">
        <v>42979</v>
      </c>
      <c r="G138" s="119">
        <v>141</v>
      </c>
      <c r="H138" s="119" t="s">
        <v>268</v>
      </c>
      <c r="I138" s="7" t="s">
        <v>315</v>
      </c>
      <c r="J138" s="118">
        <f t="shared" ca="1" si="1"/>
        <v>1.1260273972602739</v>
      </c>
    </row>
    <row r="139" spans="2:10">
      <c r="B139" s="119">
        <f>B138+1</f>
        <v>130</v>
      </c>
      <c r="C139" s="3" t="s">
        <v>316</v>
      </c>
      <c r="D139" s="119" t="s">
        <v>201</v>
      </c>
      <c r="E139" s="119" t="s">
        <v>183</v>
      </c>
      <c r="F139" s="116">
        <v>42979</v>
      </c>
      <c r="G139" s="119">
        <v>105</v>
      </c>
      <c r="H139" s="119" t="s">
        <v>168</v>
      </c>
      <c r="I139" s="7" t="s">
        <v>262</v>
      </c>
      <c r="J139" s="118">
        <f t="shared" ref="J139:J145" ca="1" si="2">(TODAY()-F139)/365</f>
        <v>1.1260273972602739</v>
      </c>
    </row>
    <row r="140" spans="2:10">
      <c r="B140" s="119">
        <f t="shared" ref="B140:B149" si="3">B139+1</f>
        <v>131</v>
      </c>
      <c r="C140" s="3" t="s">
        <v>230</v>
      </c>
      <c r="D140" s="119" t="s">
        <v>311</v>
      </c>
      <c r="E140" s="119" t="s">
        <v>189</v>
      </c>
      <c r="F140" s="116">
        <v>43070</v>
      </c>
      <c r="G140" s="119">
        <v>120</v>
      </c>
      <c r="H140" s="119" t="s">
        <v>168</v>
      </c>
      <c r="I140" s="119" t="s">
        <v>203</v>
      </c>
      <c r="J140" s="118">
        <f t="shared" ca="1" si="2"/>
        <v>0.87671232876712324</v>
      </c>
    </row>
    <row r="141" spans="2:10">
      <c r="B141" s="119">
        <f t="shared" si="3"/>
        <v>132</v>
      </c>
      <c r="C141" s="3" t="s">
        <v>318</v>
      </c>
      <c r="D141" s="119" t="s">
        <v>201</v>
      </c>
      <c r="E141" s="119" t="s">
        <v>189</v>
      </c>
      <c r="F141" s="116">
        <v>43070</v>
      </c>
      <c r="G141" s="119">
        <v>137</v>
      </c>
      <c r="H141" s="119" t="s">
        <v>168</v>
      </c>
      <c r="I141" s="119" t="s">
        <v>176</v>
      </c>
      <c r="J141" s="118">
        <f t="shared" ca="1" si="2"/>
        <v>0.87671232876712324</v>
      </c>
    </row>
    <row r="142" spans="2:10">
      <c r="B142" s="119">
        <f t="shared" si="3"/>
        <v>133</v>
      </c>
      <c r="C142" s="3" t="s">
        <v>319</v>
      </c>
      <c r="D142" s="119" t="s">
        <v>311</v>
      </c>
      <c r="E142" s="119" t="s">
        <v>183</v>
      </c>
      <c r="F142" s="116">
        <v>43070</v>
      </c>
      <c r="G142" s="119">
        <v>130</v>
      </c>
      <c r="H142" s="119" t="s">
        <v>168</v>
      </c>
      <c r="I142" s="119" t="s">
        <v>173</v>
      </c>
      <c r="J142" s="118">
        <f t="shared" ca="1" si="2"/>
        <v>0.87671232876712324</v>
      </c>
    </row>
    <row r="143" spans="2:10">
      <c r="B143" s="119">
        <f t="shared" si="3"/>
        <v>134</v>
      </c>
      <c r="C143" s="3" t="s">
        <v>262</v>
      </c>
      <c r="D143" s="119" t="s">
        <v>206</v>
      </c>
      <c r="E143" s="119" t="s">
        <v>189</v>
      </c>
      <c r="F143" s="116">
        <v>43070</v>
      </c>
      <c r="G143" s="119">
        <v>103</v>
      </c>
      <c r="H143" s="119" t="s">
        <v>168</v>
      </c>
      <c r="I143" s="119" t="s">
        <v>262</v>
      </c>
      <c r="J143" s="118">
        <f t="shared" ca="1" si="2"/>
        <v>0.87671232876712324</v>
      </c>
    </row>
    <row r="144" spans="2:10">
      <c r="B144" s="113">
        <f t="shared" si="3"/>
        <v>135</v>
      </c>
      <c r="C144" s="2" t="s">
        <v>318</v>
      </c>
      <c r="D144" s="113" t="s">
        <v>199</v>
      </c>
      <c r="E144" s="113" t="s">
        <v>189</v>
      </c>
      <c r="F144" s="123">
        <v>43070</v>
      </c>
      <c r="G144" s="113">
        <v>132</v>
      </c>
      <c r="H144" s="113" t="s">
        <v>168</v>
      </c>
      <c r="I144" s="113" t="s">
        <v>176</v>
      </c>
      <c r="J144" s="120">
        <f t="shared" ca="1" si="2"/>
        <v>0.87671232876712324</v>
      </c>
    </row>
    <row r="145" spans="1:21">
      <c r="B145" s="119">
        <f t="shared" si="3"/>
        <v>136</v>
      </c>
      <c r="C145" s="1" t="s">
        <v>320</v>
      </c>
      <c r="D145" s="119" t="s">
        <v>311</v>
      </c>
      <c r="E145" s="119" t="s">
        <v>183</v>
      </c>
      <c r="F145" s="116">
        <v>43101</v>
      </c>
      <c r="G145" s="119">
        <v>125</v>
      </c>
      <c r="H145" s="119" t="s">
        <v>168</v>
      </c>
      <c r="I145" s="119" t="s">
        <v>321</v>
      </c>
      <c r="J145" s="118">
        <f t="shared" ca="1" si="2"/>
        <v>0.79178082191780819</v>
      </c>
    </row>
    <row r="146" spans="1:21">
      <c r="B146" s="119">
        <f t="shared" si="3"/>
        <v>137</v>
      </c>
      <c r="C146" s="3" t="s">
        <v>324</v>
      </c>
      <c r="D146" s="119" t="s">
        <v>311</v>
      </c>
      <c r="E146" s="119" t="s">
        <v>195</v>
      </c>
      <c r="F146" s="116">
        <v>43160</v>
      </c>
      <c r="G146" s="119">
        <v>108</v>
      </c>
      <c r="H146" s="119" t="s">
        <v>168</v>
      </c>
      <c r="I146" s="119" t="s">
        <v>181</v>
      </c>
      <c r="J146" s="118">
        <f ca="1">(TODAY()-F146)/365</f>
        <v>0.63013698630136983</v>
      </c>
    </row>
    <row r="147" spans="1:21">
      <c r="B147" s="119">
        <f t="shared" si="3"/>
        <v>138</v>
      </c>
      <c r="C147" s="3" t="s">
        <v>326</v>
      </c>
      <c r="D147" s="119" t="s">
        <v>311</v>
      </c>
      <c r="E147" s="119" t="s">
        <v>183</v>
      </c>
      <c r="F147" s="116">
        <v>43215</v>
      </c>
      <c r="G147" s="119">
        <v>105</v>
      </c>
      <c r="H147" s="119" t="s">
        <v>168</v>
      </c>
      <c r="I147" s="119" t="s">
        <v>196</v>
      </c>
      <c r="J147" s="118">
        <f ca="1">(TODAY()-F147)/365</f>
        <v>0.47945205479452052</v>
      </c>
    </row>
    <row r="148" spans="1:21">
      <c r="B148" s="119">
        <f t="shared" si="3"/>
        <v>139</v>
      </c>
      <c r="C148" s="3" t="s">
        <v>327</v>
      </c>
      <c r="D148" s="119" t="s">
        <v>311</v>
      </c>
      <c r="E148" s="119" t="s">
        <v>183</v>
      </c>
      <c r="F148" s="116">
        <v>43277</v>
      </c>
      <c r="G148" s="119">
        <v>125</v>
      </c>
      <c r="H148" s="119" t="s">
        <v>168</v>
      </c>
      <c r="I148" s="119" t="s">
        <v>180</v>
      </c>
      <c r="J148" s="118">
        <f ca="1">(TODAY()-F148)/365</f>
        <v>0.30958904109589042</v>
      </c>
    </row>
    <row r="149" spans="1:21">
      <c r="B149" s="113">
        <f t="shared" si="3"/>
        <v>140</v>
      </c>
      <c r="C149" s="2" t="s">
        <v>329</v>
      </c>
      <c r="D149" s="113" t="s">
        <v>199</v>
      </c>
      <c r="E149" s="113" t="s">
        <v>189</v>
      </c>
      <c r="F149" s="123">
        <v>43381</v>
      </c>
      <c r="G149" s="113">
        <v>120</v>
      </c>
      <c r="H149" s="113" t="s">
        <v>168</v>
      </c>
      <c r="I149" s="113" t="s">
        <v>191</v>
      </c>
      <c r="J149" s="120">
        <f ca="1">(TODAY()-F149)/365</f>
        <v>2.4657534246575342E-2</v>
      </c>
    </row>
    <row r="150" spans="1:21">
      <c r="B150" s="119"/>
      <c r="C150" s="3"/>
      <c r="D150" s="119"/>
      <c r="E150" s="119"/>
      <c r="F150" s="116"/>
      <c r="G150" s="119"/>
      <c r="H150" s="119"/>
      <c r="I150" s="119"/>
      <c r="J150" s="118"/>
    </row>
    <row r="151" spans="1:21">
      <c r="B151" s="119"/>
      <c r="C151" s="3"/>
      <c r="D151" s="119"/>
      <c r="E151" s="119"/>
      <c r="F151" s="116"/>
      <c r="G151" s="119"/>
      <c r="H151" s="119"/>
      <c r="I151" s="119"/>
      <c r="J151" s="118"/>
    </row>
    <row r="152" spans="1:21" hidden="1">
      <c r="B152" s="119"/>
      <c r="C152" s="3"/>
      <c r="D152" s="119"/>
      <c r="E152" s="119"/>
      <c r="F152" s="116"/>
      <c r="G152" s="119"/>
      <c r="H152" s="119"/>
      <c r="I152" s="119"/>
      <c r="J152" s="118"/>
    </row>
    <row r="153" spans="1:21" hidden="1">
      <c r="B153" s="119"/>
      <c r="C153" s="3"/>
      <c r="D153" s="119"/>
      <c r="E153" s="119"/>
      <c r="F153" s="116"/>
      <c r="G153" s="119"/>
      <c r="H153" s="119"/>
      <c r="I153" s="119"/>
      <c r="J153" s="118"/>
    </row>
    <row r="154" spans="1:21" hidden="1">
      <c r="B154" s="119"/>
      <c r="C154" s="3"/>
      <c r="D154" s="119"/>
      <c r="E154" s="119"/>
      <c r="F154" s="116"/>
      <c r="G154" s="119"/>
      <c r="H154" s="119"/>
      <c r="I154" s="119"/>
      <c r="J154" s="118"/>
    </row>
    <row r="155" spans="1:21" hidden="1">
      <c r="B155" s="119"/>
      <c r="C155" s="3"/>
      <c r="D155" s="119"/>
      <c r="E155" s="119"/>
      <c r="F155" s="116"/>
      <c r="G155" s="119"/>
      <c r="H155" s="119"/>
      <c r="I155" s="119"/>
      <c r="J155" s="118"/>
    </row>
    <row r="156" spans="1:21" hidden="1">
      <c r="B156" s="119"/>
      <c r="C156" s="3"/>
      <c r="D156" s="119"/>
      <c r="E156" s="119"/>
      <c r="F156" s="116"/>
      <c r="G156" s="119"/>
      <c r="H156" s="119"/>
      <c r="I156" s="119"/>
      <c r="J156" s="118"/>
    </row>
    <row r="157" spans="1:21" hidden="1"/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customHeight="1"/>
  </sheetData>
  <autoFilter ref="B8:J14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2018-10-17T18:34:12Z</dcterms:modified>
</cp:coreProperties>
</file>