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0" r:id="rId6"/>
  </sheets>
  <calcPr calcId="145621"/>
</workbook>
</file>

<file path=xl/calcChain.xml><?xml version="1.0" encoding="utf-8"?>
<calcChain xmlns="http://schemas.openxmlformats.org/spreadsheetml/2006/main">
  <c r="J106" i="10" l="1"/>
  <c r="B106" i="10"/>
  <c r="J105" i="10"/>
  <c r="B105" i="10"/>
  <c r="S48" i="6" l="1"/>
  <c r="S34" i="6"/>
  <c r="S33" i="6"/>
  <c r="S12" i="6"/>
  <c r="S8" i="6"/>
  <c r="S51" i="5"/>
  <c r="S47" i="5"/>
  <c r="S39" i="5"/>
  <c r="S38" i="5"/>
  <c r="S34" i="5"/>
  <c r="S20" i="5"/>
  <c r="S18" i="5"/>
  <c r="S16" i="5"/>
  <c r="S13" i="5"/>
  <c r="S10" i="5"/>
  <c r="G74" i="10" l="1"/>
  <c r="J104" i="10"/>
  <c r="J103" i="10"/>
  <c r="J102" i="10"/>
  <c r="J101" i="10"/>
  <c r="J100" i="10"/>
  <c r="J99" i="10"/>
  <c r="N49" i="10" l="1"/>
  <c r="N48" i="10"/>
  <c r="N47" i="10"/>
  <c r="N46" i="10"/>
  <c r="N45" i="10"/>
  <c r="M49" i="10"/>
  <c r="M48" i="10"/>
  <c r="M47" i="10"/>
  <c r="M46" i="10"/>
  <c r="M45" i="10"/>
  <c r="N26" i="10"/>
  <c r="N25" i="10"/>
  <c r="N24" i="10"/>
  <c r="N23" i="10"/>
  <c r="M24" i="10"/>
  <c r="M26" i="10"/>
  <c r="M25" i="10"/>
  <c r="M23" i="10"/>
  <c r="J98" i="10"/>
  <c r="J97" i="10"/>
  <c r="J96" i="10"/>
  <c r="J95" i="10"/>
  <c r="B95" i="10"/>
  <c r="B96" i="10" s="1"/>
  <c r="B97" i="10" s="1"/>
  <c r="B98" i="10" s="1"/>
  <c r="B99" i="10" s="1"/>
  <c r="B100" i="10" s="1"/>
  <c r="B101" i="10" s="1"/>
  <c r="B102" i="10" s="1"/>
  <c r="B103" i="10" s="1"/>
  <c r="B104" i="10" s="1"/>
  <c r="J94" i="10" l="1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B84" i="10" l="1"/>
  <c r="B85" i="10" s="1"/>
  <c r="B86" i="10" s="1"/>
  <c r="B87" i="10" s="1"/>
  <c r="B88" i="10" s="1"/>
  <c r="B89" i="10" s="1"/>
  <c r="B90" i="10" s="1"/>
  <c r="B91" i="10" s="1"/>
  <c r="B92" i="10" s="1"/>
  <c r="B93" i="10" s="1"/>
  <c r="M50" i="10"/>
  <c r="N27" i="10"/>
  <c r="M27" i="10"/>
  <c r="N50" i="10" l="1"/>
</calcChain>
</file>

<file path=xl/sharedStrings.xml><?xml version="1.0" encoding="utf-8"?>
<sst xmlns="http://schemas.openxmlformats.org/spreadsheetml/2006/main" count="713" uniqueCount="272">
  <si>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</si>
  <si>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</si>
  <si>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</si>
  <si>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</si>
  <si>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</si>
  <si>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</si>
  <si>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</si>
  <si>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</si>
  <si>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</si>
  <si>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</si>
  <si>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</si>
  <si>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</si>
  <si>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</si>
  <si>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</si>
  <si>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</si>
  <si>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</si>
  <si>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</si>
  <si>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</si>
  <si>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</si>
  <si>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</si>
  <si>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</si>
  <si>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</si>
  <si>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</si>
  <si>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</si>
  <si>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</si>
  <si>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</si>
  <si>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</si>
  <si>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</si>
  <si>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</si>
  <si>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</si>
  <si>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</si>
  <si>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</si>
  <si>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</si>
  <si>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</si>
  <si>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</si>
  <si>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</si>
  <si>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</si>
  <si>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</si>
  <si>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</si>
  <si>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</si>
  <si>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</si>
  <si>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</si>
  <si>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 sobre la renta y empresarial a tasa única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</si>
  <si>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</si>
  <si>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</si>
  <si>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</si>
  <si>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</si>
  <si>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</si>
  <si>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</si>
  <si>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</si>
  <si>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</si>
  <si>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</si>
  <si>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</si>
  <si>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</si>
  <si>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</si>
  <si>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</si>
  <si>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</si>
  <si>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</si>
  <si>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</si>
  <si>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</si>
  <si>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</si>
  <si>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</si>
  <si>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</si>
  <si>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</si>
  <si>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</si>
  <si>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</si>
  <si>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</si>
  <si>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</si>
  <si>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</si>
  <si>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</si>
  <si>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</si>
  <si>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</si>
  <si>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</si>
  <si>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</si>
  <si>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</si>
  <si>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</si>
  <si>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</si>
  <si>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</si>
  <si>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</si>
  <si>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</si>
  <si>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</si>
  <si>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</si>
  <si>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</si>
  <si>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</si>
  <si>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</si>
  <si>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</si>
  <si>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</si>
  <si>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</si>
  <si>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</si>
  <si>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</si>
  <si>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</si>
  <si>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</si>
  <si>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</si>
  <si>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</si>
  <si>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</si>
  <si>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</si>
  <si>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</si>
  <si>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</si>
  <si>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</si>
  <si>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</si>
  <si>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</si>
  <si>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</si>
  <si>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</si>
  <si>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</si>
  <si>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</si>
  <si>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</si>
  <si>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</si>
  <si>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</si>
  <si>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</si>
  <si>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</si>
  <si>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</si>
  <si>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</si>
  <si>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</si>
  <si>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</si>
  <si>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</si>
  <si>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</si>
  <si>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</si>
  <si>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</si>
  <si>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</si>
  <si>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</si>
  <si>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</si>
  <si>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Rooms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</si>
  <si>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</si>
  <si>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</si>
  <si>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</si>
  <si>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</si>
  <si>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</si>
  <si>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</si>
  <si>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</si>
  <si>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</si>
  <si>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</si>
  <si>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</si>
  <si>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</si>
  <si>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</si>
  <si>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</si>
  <si>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</si>
  <si>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</si>
  <si>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</si>
  <si>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</si>
  <si>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</si>
  <si>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</si>
  <si>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</si>
  <si>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</si>
  <si>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</si>
  <si>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</si>
  <si>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</si>
  <si>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Hotels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</si>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</sst>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8">
    <cellStyle name="Hipervínculo" xfId="6" builtinId="8"/>
    <cellStyle name="Millares" xfId="7" builtinId="3"/>
    <cellStyle name="Millares 17" xfId="3"/>
    <cellStyle name="Normal" xfId="0" builtinId="0"/>
    <cellStyle name="Normal 3" xfId="5"/>
    <cellStyle name="Normal 9" xfId="2"/>
    <cellStyle name="Porcentaje" xfId="1" builtinId="5"/>
    <cellStyle name="Porcentaje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798"/>
          <c:y val="4.8289748631367972E-2"/>
          <c:w val="0.78555697979613015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72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88565046671640701"/>
          <c:w val="0.9896368186534823"/>
          <c:h val="0.103279647075026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27"/>
          <c:y val="4.8289748631367972E-2"/>
          <c:w val="0.61540814087202311"/>
          <c:h val="0.740471118674486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37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79443649707937869"/>
          <c:w val="0.9896368186534823"/>
          <c:h val="0.194493616712055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20</xdr:col>
      <xdr:colOff>-1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1135" y="0"/>
          <a:ext cx="21820415" cy="69340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20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20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20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107</xdr:row>
      <xdr:rowOff>33618</xdr:rowOff>
    </xdr:from>
    <xdr:to>
      <xdr:col>10</xdr:col>
      <xdr:colOff>0</xdr:colOff>
      <xdr:row>113</xdr:row>
      <xdr:rowOff>56029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326776" y="10130118"/>
          <a:ext cx="9798424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108</xdr:row>
      <xdr:rowOff>16247</xdr:rowOff>
    </xdr:from>
    <xdr:ext cx="641985" cy="799465"/>
    <xdr:pic>
      <xdr:nvPicPr>
        <xdr:cNvPr id="9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937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108</xdr:row>
      <xdr:rowOff>80122</xdr:rowOff>
    </xdr:from>
    <xdr:to>
      <xdr:col>10</xdr:col>
      <xdr:colOff>0</xdr:colOff>
      <xdr:row>113</xdr:row>
      <xdr:rowOff>100853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6525186" y="10357597"/>
          <a:ext cx="4600014" cy="92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89647"/>
          <a:ext cx="1539240" cy="531495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11" name="Rectángulo 10"/>
        <xdr:cNvSpPr/>
      </xdr:nvSpPr>
      <xdr:spPr>
        <a:xfrm>
          <a:off x="1931414" y="11206"/>
          <a:ext cx="16411015" cy="687562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114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116</v>
      </c>
    </row>
    <row r="15" spans="2:10"/>
    <row r="16" spans="2:10">
      <c r="C16" s="60" t="s">
        <v>262</v>
      </c>
    </row>
    <row r="17" spans="1:10"/>
    <row r="18" spans="1:10">
      <c r="C18" s="60" t="s">
        <v>120</v>
      </c>
    </row>
    <row r="19" spans="1:10">
      <c r="C19" s="13"/>
    </row>
    <row r="20" spans="1:10">
      <c r="C20" s="60" t="s">
        <v>108</v>
      </c>
    </row>
    <row r="21" spans="1:10">
      <c r="C21" s="13"/>
    </row>
    <row r="22" spans="1:10">
      <c r="C22" s="60" t="s">
        <v>115</v>
      </c>
    </row>
    <row r="23" spans="1:10">
      <c r="C23" s="13"/>
    </row>
    <row r="24" spans="1:10">
      <c r="C24" s="60" t="s">
        <v>233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showGridLines="0" showRowColHeaders="0" zoomScale="70" zoomScaleNormal="70" workbookViewId="0"/>
  </sheetViews>
  <sheetFormatPr baseColWidth="10" defaultColWidth="0" defaultRowHeight="12.75" custom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19" width="19.28515625" style="4" customWidth="1"/>
    <col min="20" max="20" width="0.7109375" style="4" customWidth="1"/>
    <col min="21" max="28" width="0" style="4" hidden="1" customWidth="1"/>
    <col min="29" max="16382" width="12.85546875" style="4" hidden="1"/>
    <col min="16383" max="16383" width="8.5703125" style="4" hidden="1" customWidth="1"/>
    <col min="16384" max="16384" width="5.5703125" style="4" hidden="1" customWidth="1"/>
  </cols>
  <sheetData>
    <row r="1" spans="2:26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2:26" ht="15.75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44"/>
      <c r="V2" s="44"/>
      <c r="W2" s="44"/>
      <c r="X2" s="44"/>
      <c r="Y2" s="44"/>
      <c r="Z2" s="44"/>
    </row>
    <row r="3" spans="2:26" ht="15">
      <c r="C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0"/>
      <c r="P3" s="80"/>
      <c r="Q3" s="80"/>
      <c r="R3" s="80"/>
      <c r="S3" s="80"/>
      <c r="T3" s="80"/>
    </row>
    <row r="4" spans="2:26" ht="6.75" customHeight="1">
      <c r="C4" s="83"/>
      <c r="D4" s="82"/>
      <c r="E4" s="82"/>
      <c r="F4" s="82"/>
      <c r="G4" s="82"/>
      <c r="H4" s="82"/>
      <c r="I4" s="82"/>
      <c r="J4" s="82"/>
      <c r="K4" s="82"/>
      <c r="L4" s="82"/>
      <c r="M4" s="82"/>
      <c r="N4" s="80"/>
      <c r="O4" s="80"/>
      <c r="P4" s="80"/>
      <c r="Q4" s="80"/>
      <c r="R4" s="80"/>
      <c r="S4" s="80"/>
      <c r="T4" s="80"/>
    </row>
    <row r="6" spans="2:26" ht="45" customHeight="1" thickBot="1">
      <c r="B6" s="6" t="s">
        <v>248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6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7"/>
    </row>
    <row r="8" spans="2:26">
      <c r="B8" s="52" t="s">
        <v>249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98"/>
    </row>
    <row r="9" spans="2:26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98"/>
    </row>
    <row r="10" spans="2:26">
      <c r="B10" s="4" t="s">
        <v>250</v>
      </c>
      <c r="C10" s="87">
        <v>62</v>
      </c>
      <c r="D10" s="88">
        <v>63</v>
      </c>
      <c r="E10" s="88">
        <v>64</v>
      </c>
      <c r="F10" s="88">
        <v>67</v>
      </c>
      <c r="G10" s="88">
        <v>71</v>
      </c>
      <c r="H10" s="88">
        <v>71</v>
      </c>
      <c r="I10" s="88">
        <v>72</v>
      </c>
      <c r="J10" s="88">
        <v>73</v>
      </c>
      <c r="K10" s="88">
        <v>74</v>
      </c>
      <c r="L10" s="88">
        <v>82</v>
      </c>
      <c r="M10" s="88">
        <v>82</v>
      </c>
      <c r="N10" s="88">
        <v>85</v>
      </c>
      <c r="O10" s="88">
        <v>86</v>
      </c>
      <c r="P10" s="88">
        <v>90</v>
      </c>
      <c r="Q10" s="88">
        <v>96</v>
      </c>
      <c r="R10" s="88">
        <v>96</v>
      </c>
      <c r="S10" s="99">
        <v>96</v>
      </c>
    </row>
    <row r="11" spans="2:26">
      <c r="B11" s="4" t="s">
        <v>251</v>
      </c>
      <c r="C11" s="88">
        <v>6973</v>
      </c>
      <c r="D11" s="88">
        <v>7065</v>
      </c>
      <c r="E11" s="88">
        <v>7175</v>
      </c>
      <c r="F11" s="88">
        <v>7585</v>
      </c>
      <c r="G11" s="88">
        <v>8092</v>
      </c>
      <c r="H11" s="88">
        <v>8092</v>
      </c>
      <c r="I11" s="88">
        <v>8201</v>
      </c>
      <c r="J11" s="88">
        <v>8360</v>
      </c>
      <c r="K11" s="88">
        <v>8399</v>
      </c>
      <c r="L11" s="88">
        <v>9326</v>
      </c>
      <c r="M11" s="88">
        <v>9326</v>
      </c>
      <c r="N11" s="88">
        <v>9670</v>
      </c>
      <c r="O11" s="88">
        <v>9778</v>
      </c>
      <c r="P11" s="88">
        <v>10204</v>
      </c>
      <c r="Q11" s="88">
        <v>10929</v>
      </c>
      <c r="R11" s="88">
        <v>10929</v>
      </c>
      <c r="S11" s="99">
        <v>10929</v>
      </c>
    </row>
    <row r="12" spans="2:26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98"/>
    </row>
    <row r="13" spans="2:26">
      <c r="B13" s="4" t="s">
        <v>252</v>
      </c>
      <c r="C13" s="90">
        <v>0.54800000000000004</v>
      </c>
      <c r="D13" s="90">
        <v>0.53164633880326329</v>
      </c>
      <c r="E13" s="90">
        <v>0.56188155819112162</v>
      </c>
      <c r="F13" s="90">
        <v>0.60151027282110914</v>
      </c>
      <c r="G13" s="90">
        <v>0.57599708868998045</v>
      </c>
      <c r="H13" s="90">
        <v>0.56799999999999995</v>
      </c>
      <c r="I13" s="90">
        <v>0.51554183221561245</v>
      </c>
      <c r="J13" s="90">
        <v>0.54778101283437342</v>
      </c>
      <c r="K13" s="90">
        <v>0.56229013767751057</v>
      </c>
      <c r="L13" s="90">
        <v>0.57488988378331851</v>
      </c>
      <c r="M13" s="90">
        <v>0.55076691374091125</v>
      </c>
      <c r="N13" s="90">
        <v>0.55200000000000005</v>
      </c>
      <c r="O13" s="90">
        <v>0.57599999999999996</v>
      </c>
      <c r="P13" s="90">
        <v>0.61599999999999999</v>
      </c>
      <c r="Q13" s="90">
        <v>0.61627479426567255</v>
      </c>
      <c r="R13" s="90">
        <v>0.59132386411478766</v>
      </c>
      <c r="S13" s="100">
        <v>0.57098796838240684</v>
      </c>
    </row>
    <row r="14" spans="2:26">
      <c r="B14" s="4" t="s">
        <v>253</v>
      </c>
      <c r="C14" s="87">
        <v>668</v>
      </c>
      <c r="D14" s="91">
        <v>678.93901127435026</v>
      </c>
      <c r="E14" s="91">
        <v>680.57568833644279</v>
      </c>
      <c r="F14" s="91">
        <v>682.66022498596431</v>
      </c>
      <c r="G14" s="91">
        <v>689.17065896724557</v>
      </c>
      <c r="H14" s="91">
        <v>683</v>
      </c>
      <c r="I14" s="91">
        <v>728.00613994879711</v>
      </c>
      <c r="J14" s="91">
        <v>720.39878283387498</v>
      </c>
      <c r="K14" s="91">
        <v>724</v>
      </c>
      <c r="L14" s="91">
        <v>712.87374500795693</v>
      </c>
      <c r="M14" s="91">
        <v>721.88432612900772</v>
      </c>
      <c r="N14" s="91">
        <v>714</v>
      </c>
      <c r="O14" s="91">
        <v>744</v>
      </c>
      <c r="P14" s="91">
        <v>738</v>
      </c>
      <c r="Q14" s="91">
        <v>748.24713080186928</v>
      </c>
      <c r="R14" s="91">
        <v>736.87952376699775</v>
      </c>
      <c r="S14" s="101">
        <v>761.5727843218275</v>
      </c>
    </row>
    <row r="15" spans="2:26">
      <c r="B15" s="3" t="s">
        <v>254</v>
      </c>
      <c r="C15" s="93">
        <v>366</v>
      </c>
      <c r="D15" s="94">
        <v>360.95543961471583</v>
      </c>
      <c r="E15" s="94">
        <v>382.40292822947561</v>
      </c>
      <c r="F15" s="94">
        <v>410.62713817542715</v>
      </c>
      <c r="G15" s="94">
        <v>396.96029317568889</v>
      </c>
      <c r="H15" s="94">
        <v>388</v>
      </c>
      <c r="I15" s="94">
        <v>375.3176192534184</v>
      </c>
      <c r="J15" s="94">
        <v>394</v>
      </c>
      <c r="K15" s="94">
        <v>407</v>
      </c>
      <c r="L15" s="94">
        <v>409.82390441980351</v>
      </c>
      <c r="M15" s="94">
        <v>397.59000238001107</v>
      </c>
      <c r="N15" s="94">
        <v>395</v>
      </c>
      <c r="O15" s="94">
        <v>249</v>
      </c>
      <c r="P15" s="94">
        <v>454</v>
      </c>
      <c r="Q15" s="94">
        <v>461.12584659480177</v>
      </c>
      <c r="R15" s="94">
        <v>435.73444738096561</v>
      </c>
      <c r="S15" s="102">
        <v>434.84889689525318</v>
      </c>
    </row>
    <row r="16" spans="2:26"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98"/>
    </row>
    <row r="17" spans="2:19">
      <c r="B17" s="52" t="s">
        <v>259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98"/>
    </row>
    <row r="18" spans="2:19"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98"/>
    </row>
    <row r="19" spans="2:19">
      <c r="B19" s="4" t="s">
        <v>250</v>
      </c>
      <c r="C19" s="87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7">
        <v>62</v>
      </c>
      <c r="R19" s="87">
        <v>62</v>
      </c>
      <c r="S19" s="98">
        <v>63</v>
      </c>
    </row>
    <row r="20" spans="2:19">
      <c r="B20" s="4" t="s">
        <v>251</v>
      </c>
      <c r="C20" s="88">
        <v>3839</v>
      </c>
      <c r="D20" s="88">
        <v>4259</v>
      </c>
      <c r="E20" s="88">
        <v>4626</v>
      </c>
      <c r="F20" s="88">
        <v>4750</v>
      </c>
      <c r="G20" s="88">
        <v>4963</v>
      </c>
      <c r="H20" s="88">
        <v>4963</v>
      </c>
      <c r="I20" s="88">
        <v>5316</v>
      </c>
      <c r="J20" s="88">
        <v>5316</v>
      </c>
      <c r="K20" s="88">
        <v>5316</v>
      </c>
      <c r="L20" s="88">
        <v>5534</v>
      </c>
      <c r="M20" s="88">
        <v>5534</v>
      </c>
      <c r="N20" s="88">
        <v>5643</v>
      </c>
      <c r="O20" s="88">
        <v>6024</v>
      </c>
      <c r="P20" s="88">
        <v>6489</v>
      </c>
      <c r="Q20" s="88">
        <v>6976</v>
      </c>
      <c r="R20" s="88">
        <v>6976</v>
      </c>
      <c r="S20" s="99">
        <v>7096</v>
      </c>
    </row>
    <row r="21" spans="2:19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98"/>
    </row>
    <row r="22" spans="2:19">
      <c r="B22" s="4" t="s">
        <v>252</v>
      </c>
      <c r="C22" s="90">
        <v>0.59399999999999997</v>
      </c>
      <c r="D22" s="90">
        <v>0.57965944447007323</v>
      </c>
      <c r="E22" s="90">
        <v>0.59280099550652532</v>
      </c>
      <c r="F22" s="90">
        <v>0.63291021136376047</v>
      </c>
      <c r="G22" s="90">
        <v>0.60871778847519553</v>
      </c>
      <c r="H22" s="90">
        <v>0.59799999999999998</v>
      </c>
      <c r="I22" s="90">
        <v>0.54500000000000004</v>
      </c>
      <c r="J22" s="90">
        <v>0.58499999999999996</v>
      </c>
      <c r="K22" s="90">
        <v>0.58899999999999997</v>
      </c>
      <c r="L22" s="90">
        <v>0.60699999999999998</v>
      </c>
      <c r="M22" s="90">
        <v>0.57748879682083365</v>
      </c>
      <c r="N22" s="90">
        <v>0.59699999999999998</v>
      </c>
      <c r="O22" s="90">
        <v>0.60599999999999998</v>
      </c>
      <c r="P22" s="90">
        <v>0.64100000000000001</v>
      </c>
      <c r="Q22" s="90">
        <v>0.65806815983424971</v>
      </c>
      <c r="R22" s="90">
        <v>0.62634550358179597</v>
      </c>
      <c r="S22" s="100">
        <v>0.63503608497581288</v>
      </c>
    </row>
    <row r="23" spans="2:19">
      <c r="B23" s="4" t="s">
        <v>253</v>
      </c>
      <c r="C23" s="87">
        <v>682</v>
      </c>
      <c r="D23" s="91">
        <v>696.97519885044778</v>
      </c>
      <c r="E23" s="91">
        <v>691.4380339211242</v>
      </c>
      <c r="F23" s="91">
        <v>697.52420942683216</v>
      </c>
      <c r="G23" s="91">
        <v>695.55726165134433</v>
      </c>
      <c r="H23" s="91">
        <v>691</v>
      </c>
      <c r="I23" s="91">
        <v>726</v>
      </c>
      <c r="J23" s="91">
        <v>716</v>
      </c>
      <c r="K23" s="91">
        <v>715</v>
      </c>
      <c r="L23" s="91">
        <v>703</v>
      </c>
      <c r="M23" s="91">
        <v>714.41587336156749</v>
      </c>
      <c r="N23" s="91">
        <v>701</v>
      </c>
      <c r="O23" s="91">
        <v>724</v>
      </c>
      <c r="P23" s="91">
        <v>720</v>
      </c>
      <c r="Q23" s="91">
        <v>729.36286978346277</v>
      </c>
      <c r="R23" s="91">
        <v>720.39175833682134</v>
      </c>
      <c r="S23" s="101">
        <v>742.70966095719859</v>
      </c>
    </row>
    <row r="24" spans="2:19">
      <c r="B24" s="3" t="s">
        <v>254</v>
      </c>
      <c r="C24" s="93">
        <v>405</v>
      </c>
      <c r="D24" s="94">
        <v>404.00825657506937</v>
      </c>
      <c r="E24" s="94">
        <v>409.88515483951704</v>
      </c>
      <c r="F24" s="94">
        <v>441.47019481967624</v>
      </c>
      <c r="G24" s="94">
        <v>423.39807807026926</v>
      </c>
      <c r="H24" s="93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4">
        <v>412.56716313727668</v>
      </c>
      <c r="N24" s="93">
        <v>418.49699999999996</v>
      </c>
      <c r="O24" s="93">
        <v>438.74399999999997</v>
      </c>
      <c r="P24" s="93">
        <v>461.52</v>
      </c>
      <c r="Q24" s="94">
        <v>479.97048156983084</v>
      </c>
      <c r="R24" s="94">
        <v>451.21413865165181</v>
      </c>
      <c r="S24" s="102">
        <v>471.64743536797272</v>
      </c>
    </row>
    <row r="25" spans="2:19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98"/>
    </row>
    <row r="26" spans="2:19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98"/>
    </row>
    <row r="27" spans="2:19">
      <c r="B27" s="52" t="s">
        <v>255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98"/>
    </row>
    <row r="28" spans="2:19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98"/>
    </row>
    <row r="29" spans="2:19">
      <c r="B29" s="4" t="s">
        <v>7</v>
      </c>
      <c r="C29" s="88">
        <v>715048</v>
      </c>
      <c r="D29" s="88">
        <v>204151.182</v>
      </c>
      <c r="E29" s="88">
        <v>220045</v>
      </c>
      <c r="F29" s="88">
        <v>246616.00822802677</v>
      </c>
      <c r="G29" s="88">
        <v>261391.17564335329</v>
      </c>
      <c r="H29" s="88">
        <v>932203.36587138008</v>
      </c>
      <c r="I29" s="88">
        <v>240400.96600000001</v>
      </c>
      <c r="J29" s="88">
        <v>269054</v>
      </c>
      <c r="K29" s="88">
        <v>288320.83458278998</v>
      </c>
      <c r="L29" s="88">
        <v>306179.25525564974</v>
      </c>
      <c r="M29" s="88">
        <v>1103956.0558384401</v>
      </c>
      <c r="N29" s="88">
        <v>311151.13802927587</v>
      </c>
      <c r="O29" s="88">
        <v>338287.58070371312</v>
      </c>
      <c r="P29" s="88">
        <v>369037.73620682658</v>
      </c>
      <c r="Q29" s="88">
        <v>393946.61863444728</v>
      </c>
      <c r="R29" s="88">
        <v>1412423.0735742629</v>
      </c>
      <c r="S29" s="99">
        <v>376394.31242333655</v>
      </c>
    </row>
    <row r="30" spans="2:19"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99"/>
    </row>
    <row r="31" spans="2:19">
      <c r="B31" s="4" t="s">
        <v>0</v>
      </c>
      <c r="C31" s="88">
        <v>68413.699999999953</v>
      </c>
      <c r="D31" s="88">
        <v>27213.189999999991</v>
      </c>
      <c r="E31" s="88">
        <v>23776</v>
      </c>
      <c r="F31" s="88">
        <v>40030.943241123372</v>
      </c>
      <c r="G31" s="88">
        <v>31919.391339807735</v>
      </c>
      <c r="H31" s="88">
        <v>122938.524580931</v>
      </c>
      <c r="I31" s="88">
        <v>35546.195000000036</v>
      </c>
      <c r="J31" s="88">
        <v>39611</v>
      </c>
      <c r="K31" s="88">
        <v>54364.89069631599</v>
      </c>
      <c r="L31" s="88">
        <v>49043.365369255342</v>
      </c>
      <c r="M31" s="88">
        <v>178566.45106557099</v>
      </c>
      <c r="N31" s="88">
        <v>45548.409902479791</v>
      </c>
      <c r="O31" s="88">
        <v>57301.470861760557</v>
      </c>
      <c r="P31" s="88">
        <v>75877.859870310844</v>
      </c>
      <c r="Q31" s="88">
        <v>71496.328452416885</v>
      </c>
      <c r="R31" s="88">
        <v>250224.06908696811</v>
      </c>
      <c r="S31" s="99">
        <v>58595.044792870096</v>
      </c>
    </row>
    <row r="32" spans="2:19">
      <c r="B32" s="4" t="s">
        <v>256</v>
      </c>
      <c r="C32" s="92">
        <v>9.5677073427238385E-2</v>
      </c>
      <c r="D32" s="92">
        <v>0.13329920372442414</v>
      </c>
      <c r="E32" s="92">
        <v>0.10805062600831648</v>
      </c>
      <c r="F32" s="92">
        <v>0.16232094391905758</v>
      </c>
      <c r="G32" s="92">
        <v>0.12211350004928671</v>
      </c>
      <c r="H32" s="92">
        <v>0.13187951157633274</v>
      </c>
      <c r="I32" s="92">
        <v>0.14786211383193873</v>
      </c>
      <c r="J32" s="92">
        <v>0.14722323399763615</v>
      </c>
      <c r="K32" s="92">
        <v>0.18855692747623956</v>
      </c>
      <c r="L32" s="92">
        <v>0.160178602983098</v>
      </c>
      <c r="M32" s="92">
        <v>0.16175141222442241</v>
      </c>
      <c r="N32" s="92">
        <v>0.14638676943612589</v>
      </c>
      <c r="O32" s="92">
        <v>0.16938685937734044</v>
      </c>
      <c r="P32" s="92">
        <v>0.20561002961438399</v>
      </c>
      <c r="Q32" s="92">
        <v>0.18148735151033263</v>
      </c>
      <c r="R32" s="92">
        <v>0.17715943173722992</v>
      </c>
      <c r="S32" s="103">
        <v>0.15567462859791392</v>
      </c>
    </row>
    <row r="33" spans="1:20"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8"/>
    </row>
    <row r="34" spans="1:20">
      <c r="B34" s="4" t="s">
        <v>1</v>
      </c>
      <c r="C34" s="88">
        <v>189691.89999999994</v>
      </c>
      <c r="D34" s="88">
        <v>63108.557999999997</v>
      </c>
      <c r="E34" s="88">
        <v>62703</v>
      </c>
      <c r="F34" s="88">
        <v>80289.2171146084</v>
      </c>
      <c r="G34" s="88">
        <v>73614.051282391505</v>
      </c>
      <c r="H34" s="88">
        <v>279714.82639699982</v>
      </c>
      <c r="I34" s="88">
        <v>76056.27300000003</v>
      </c>
      <c r="J34" s="88">
        <v>80579</v>
      </c>
      <c r="K34" s="88">
        <v>94786.818960323901</v>
      </c>
      <c r="L34" s="88">
        <v>106772.4592473872</v>
      </c>
      <c r="M34" s="88">
        <v>358195.55120771099</v>
      </c>
      <c r="N34" s="88">
        <v>99510.106915595607</v>
      </c>
      <c r="O34" s="88">
        <v>111422.80936608344</v>
      </c>
      <c r="P34" s="88">
        <v>131024.00363360443</v>
      </c>
      <c r="Q34" s="88">
        <v>129053.46206091576</v>
      </c>
      <c r="R34" s="88">
        <v>471010.38197619934</v>
      </c>
      <c r="S34" s="99">
        <v>120698.85444620375</v>
      </c>
    </row>
    <row r="35" spans="1:20">
      <c r="B35" s="4" t="s">
        <v>3</v>
      </c>
      <c r="C35" s="92">
        <v>0.26528554726395981</v>
      </c>
      <c r="D35" s="92">
        <v>0.30912658639419488</v>
      </c>
      <c r="E35" s="92">
        <v>0.28495535004203687</v>
      </c>
      <c r="F35" s="92">
        <v>0.32556368782180256</v>
      </c>
      <c r="G35" s="92">
        <v>0.28162408735186917</v>
      </c>
      <c r="H35" s="92">
        <v>0.3000577305742031</v>
      </c>
      <c r="I35" s="92">
        <v>0.31637257647292494</v>
      </c>
      <c r="J35" s="92">
        <v>0.29949006519137422</v>
      </c>
      <c r="K35" s="92">
        <v>0.32875466352434657</v>
      </c>
      <c r="L35" s="92">
        <v>0.34872532157097208</v>
      </c>
      <c r="M35" s="92">
        <v>0.32446540721737893</v>
      </c>
      <c r="N35" s="92">
        <v>0.31981276863024943</v>
      </c>
      <c r="O35" s="92">
        <v>0.32937304152372165</v>
      </c>
      <c r="P35" s="92">
        <v>0.35504229182722996</v>
      </c>
      <c r="Q35" s="92">
        <v>0.32759124195115286</v>
      </c>
      <c r="R35" s="92">
        <v>0.33347683904955294</v>
      </c>
      <c r="S35" s="103">
        <v>0.32067130257391313</v>
      </c>
    </row>
    <row r="36" spans="1:20"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98"/>
    </row>
    <row r="37" spans="1:20">
      <c r="B37" s="4" t="s">
        <v>2</v>
      </c>
      <c r="C37" s="88">
        <v>176164.49999999994</v>
      </c>
      <c r="D37" s="88">
        <v>60306.153999999995</v>
      </c>
      <c r="E37" s="88">
        <v>60170</v>
      </c>
      <c r="F37" s="88">
        <v>76482.641953379411</v>
      </c>
      <c r="G37" s="88">
        <v>70478.764783039718</v>
      </c>
      <c r="H37" s="88">
        <v>267436.56073641899</v>
      </c>
      <c r="I37" s="88">
        <v>72480.046000000031</v>
      </c>
      <c r="J37" s="88">
        <v>78343</v>
      </c>
      <c r="K37" s="88">
        <v>93093.456823734829</v>
      </c>
      <c r="L37" s="88">
        <v>98311.100161430979</v>
      </c>
      <c r="M37" s="88">
        <v>342228.60298516601</v>
      </c>
      <c r="N37" s="88">
        <v>95669.585644026665</v>
      </c>
      <c r="O37" s="88">
        <v>108557.37646457576</v>
      </c>
      <c r="P37" s="88">
        <v>129384.18502824396</v>
      </c>
      <c r="Q37" s="88">
        <v>123606.86863548515</v>
      </c>
      <c r="R37" s="88">
        <v>457218.01577233162</v>
      </c>
      <c r="S37" s="99">
        <v>118770.34111097065</v>
      </c>
    </row>
    <row r="38" spans="1:20">
      <c r="B38" s="4" t="s">
        <v>4</v>
      </c>
      <c r="C38" s="92">
        <v>0.24636737673554773</v>
      </c>
      <c r="D38" s="92">
        <v>0.29539948487782941</v>
      </c>
      <c r="E38" s="92">
        <v>0.27344406825876527</v>
      </c>
      <c r="F38" s="92">
        <v>0.31012845639226233</v>
      </c>
      <c r="G38" s="92">
        <v>0.26962947241647583</v>
      </c>
      <c r="H38" s="92">
        <v>0.28688649979978542</v>
      </c>
      <c r="I38" s="92">
        <v>0.30149648400331314</v>
      </c>
      <c r="J38" s="92">
        <v>0.29117946583213777</v>
      </c>
      <c r="K38" s="92">
        <v>0.32288147666624306</v>
      </c>
      <c r="L38" s="92">
        <v>0.32109001009668142</v>
      </c>
      <c r="M38" s="92">
        <v>0.31000201609043931</v>
      </c>
      <c r="N38" s="92">
        <v>0.30746982398960476</v>
      </c>
      <c r="O38" s="92">
        <v>0.3209026362680899</v>
      </c>
      <c r="P38" s="92">
        <v>0.35059879338662214</v>
      </c>
      <c r="Q38" s="92">
        <v>0.31376552758327642</v>
      </c>
      <c r="R38" s="92">
        <v>0.3237118001869656</v>
      </c>
      <c r="S38" s="103">
        <v>0.31554765093630799</v>
      </c>
    </row>
    <row r="39" spans="1:20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98"/>
    </row>
    <row r="40" spans="1:20">
      <c r="B40" s="4" t="s">
        <v>257</v>
      </c>
      <c r="C40" s="88">
        <v>10003.099999999951</v>
      </c>
      <c r="D40" s="88">
        <v>1616.4169999999904</v>
      </c>
      <c r="E40" s="88">
        <v>8363</v>
      </c>
      <c r="F40" s="88">
        <v>4582.3790484902202</v>
      </c>
      <c r="G40" s="88">
        <v>11030.330302985729</v>
      </c>
      <c r="H40" s="88">
        <v>25592.126351475854</v>
      </c>
      <c r="I40" s="88">
        <v>10744.858000000033</v>
      </c>
      <c r="J40" s="88">
        <v>17511.927719438463</v>
      </c>
      <c r="K40" s="88">
        <v>27384.646763553916</v>
      </c>
      <c r="L40" s="88">
        <v>28090.323883354424</v>
      </c>
      <c r="M40" s="88">
        <v>83732.756366346905</v>
      </c>
      <c r="N40" s="88">
        <v>16644.483973418668</v>
      </c>
      <c r="O40" s="88">
        <v>32227.213742215194</v>
      </c>
      <c r="P40" s="88">
        <v>45334.371866608395</v>
      </c>
      <c r="Q40" s="88">
        <v>48538.262695253441</v>
      </c>
      <c r="R40" s="88">
        <v>142744.33227749571</v>
      </c>
      <c r="S40" s="99">
        <v>45178.696934395113</v>
      </c>
    </row>
    <row r="41" spans="1:20" s="84" customFormat="1">
      <c r="B41" s="84" t="s">
        <v>258</v>
      </c>
      <c r="C41" s="92">
        <v>1.3989410501113143E-2</v>
      </c>
      <c r="D41" s="92">
        <v>7.9177449974303371E-3</v>
      </c>
      <c r="E41" s="92">
        <v>3.8005862437228748E-2</v>
      </c>
      <c r="F41" s="92">
        <v>1.8581028382607053E-2</v>
      </c>
      <c r="G41" s="92">
        <v>4.2198556534424503E-2</v>
      </c>
      <c r="H41" s="92">
        <v>2.7453372609906351E-2</v>
      </c>
      <c r="I41" s="92">
        <v>4.4695569151748049E-2</v>
      </c>
      <c r="J41" s="92">
        <v>6.5087037246940996E-2</v>
      </c>
      <c r="K41" s="92">
        <v>9.4979770723750953E-2</v>
      </c>
      <c r="L41" s="92">
        <v>9.1744699881446623E-2</v>
      </c>
      <c r="M41" s="92">
        <v>7.5847907100571113E-2</v>
      </c>
      <c r="N41" s="92">
        <v>5.3493244726145292E-2</v>
      </c>
      <c r="O41" s="92">
        <v>9.5265731231325285E-2</v>
      </c>
      <c r="P41" s="92">
        <v>0.12284481346699141</v>
      </c>
      <c r="Q41" s="92">
        <v>0.12321025336758451</v>
      </c>
      <c r="R41" s="92">
        <v>0.1010634383905018</v>
      </c>
      <c r="S41" s="103">
        <v>0.12003023277243872</v>
      </c>
    </row>
    <row r="42" spans="1:20" s="84" customFormat="1"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20" s="84" customFormat="1">
      <c r="B43" s="4" t="s">
        <v>260</v>
      </c>
      <c r="C43" s="88">
        <v>21497.313999999998</v>
      </c>
      <c r="D43" s="88">
        <v>1515.2726719343291</v>
      </c>
      <c r="E43" s="88">
        <v>7839.7006189534441</v>
      </c>
      <c r="F43" s="88">
        <v>4295.6450870175859</v>
      </c>
      <c r="G43" s="88">
        <v>10340.12762209472</v>
      </c>
      <c r="H43" s="88">
        <v>23990.745999999999</v>
      </c>
      <c r="I43" s="88">
        <v>9313.0914964590411</v>
      </c>
      <c r="J43" s="88">
        <v>15178.440248396695</v>
      </c>
      <c r="K43" s="88">
        <v>23735.606455402925</v>
      </c>
      <c r="L43" s="88">
        <v>24347.251168032893</v>
      </c>
      <c r="M43" s="88">
        <v>72575.256116972378</v>
      </c>
      <c r="N43" s="88">
        <v>14579.619119121689</v>
      </c>
      <c r="O43" s="88">
        <v>28229.202081746222</v>
      </c>
      <c r="P43" s="88">
        <v>40020.325407223769</v>
      </c>
      <c r="Q43" s="88">
        <v>42206.533159938452</v>
      </c>
      <c r="R43" s="88">
        <v>125035.89773902611</v>
      </c>
      <c r="S43" s="99">
        <v>37337.019696016789</v>
      </c>
    </row>
    <row r="44" spans="1:20" s="84" customFormat="1">
      <c r="B44" s="85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99"/>
    </row>
    <row r="45" spans="1:20" s="84" customFormat="1">
      <c r="B45" s="3" t="s">
        <v>263</v>
      </c>
      <c r="C45" s="96">
        <v>0.34810000000000002</v>
      </c>
      <c r="D45" s="96">
        <v>2.4538257659240045E-2</v>
      </c>
      <c r="E45" s="96">
        <v>0.12695576005710513</v>
      </c>
      <c r="F45" s="96">
        <v>6.9563483794192291E-2</v>
      </c>
      <c r="G45" s="96">
        <v>0.16744756275217887</v>
      </c>
      <c r="H45" s="96">
        <v>0.38850506426271503</v>
      </c>
      <c r="I45" s="96">
        <v>0.15081578581659633</v>
      </c>
      <c r="J45" s="96">
        <v>0.24579898032812897</v>
      </c>
      <c r="K45" s="96">
        <v>0.11737091474432487</v>
      </c>
      <c r="L45" s="96">
        <v>8.8499589426527289E-2</v>
      </c>
      <c r="M45" s="96">
        <v>0.30869999999999997</v>
      </c>
      <c r="N45" s="96">
        <v>5.2995317505555778E-2</v>
      </c>
      <c r="O45" s="96">
        <v>0.1026100555184298</v>
      </c>
      <c r="P45" s="96">
        <v>0.14546949644588877</v>
      </c>
      <c r="Q45" s="96">
        <v>0.11250157240575534</v>
      </c>
      <c r="R45" s="96">
        <v>0.41670847074891321</v>
      </c>
      <c r="S45" s="104">
        <v>9.7027772719015637E-2</v>
      </c>
    </row>
    <row r="46" spans="1:20" s="84" customFormat="1">
      <c r="B46" s="85"/>
      <c r="E46" s="85"/>
    </row>
    <row r="47" spans="1:20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showRowColHeaders="0" zoomScale="70" zoomScaleNormal="70" workbookViewId="0"/>
  </sheetViews>
  <sheetFormatPr baseColWidth="10" defaultColWidth="0" defaultRowHeight="12.75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19" width="19.28515625" style="4" customWidth="1"/>
    <col min="20" max="20" width="3.140625" style="4" customWidth="1"/>
    <col min="21" max="28" width="0" style="4" hidden="1" customWidth="1"/>
    <col min="29" max="30" width="12.85546875" style="4" hidden="1" customWidth="1"/>
    <col min="31" max="16384" width="12.85546875" style="4" hidden="1"/>
  </cols>
  <sheetData>
    <row r="1" spans="2:26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2:26" ht="15.75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44"/>
      <c r="V2" s="44"/>
      <c r="W2" s="44"/>
      <c r="X2" s="44"/>
      <c r="Y2" s="44"/>
      <c r="Z2" s="44"/>
    </row>
    <row r="3" spans="2:26" ht="15">
      <c r="C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0"/>
      <c r="P3" s="80"/>
      <c r="Q3" s="80"/>
      <c r="R3" s="80"/>
      <c r="S3" s="80"/>
      <c r="T3" s="80"/>
    </row>
    <row r="4" spans="2:26" ht="6.75" customHeight="1">
      <c r="C4" s="83"/>
      <c r="D4" s="82"/>
      <c r="E4" s="82"/>
      <c r="F4" s="82"/>
      <c r="G4" s="82"/>
      <c r="H4" s="82"/>
      <c r="I4" s="82"/>
      <c r="J4" s="82"/>
      <c r="K4" s="82"/>
      <c r="L4" s="82"/>
      <c r="M4" s="82"/>
      <c r="N4" s="80"/>
      <c r="O4" s="80"/>
      <c r="P4" s="80"/>
      <c r="Q4" s="80"/>
      <c r="R4" s="80"/>
      <c r="S4" s="80"/>
      <c r="T4" s="80"/>
    </row>
    <row r="6" spans="2:26" ht="45" customHeight="1" thickBot="1">
      <c r="B6" s="6" t="s">
        <v>117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105" t="s">
        <v>269</v>
      </c>
    </row>
    <row r="7" spans="2:26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7"/>
    </row>
    <row r="8" spans="2:26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9"/>
    </row>
    <row r="9" spans="2:26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6">
        <v>359757.24982676306</v>
      </c>
    </row>
    <row r="10" spans="2:26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7">
        <v>16637.062596573523</v>
      </c>
    </row>
    <row r="11" spans="2:26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8">
        <v>376394.31242333655</v>
      </c>
    </row>
    <row r="12" spans="2:26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6"/>
    </row>
    <row r="13" spans="2:26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6"/>
    </row>
    <row r="14" spans="2:26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173860.31452513367</v>
      </c>
      <c r="P14" s="10">
        <v>183402.88802164287</v>
      </c>
      <c r="Q14" s="10">
        <v>200565.12760905392</v>
      </c>
      <c r="R14" s="10">
        <v>719732.11005525861</v>
      </c>
      <c r="S14" s="106">
        <v>199224.91004047124</v>
      </c>
    </row>
    <row r="15" spans="2:26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6">
        <v>56280.296936661602</v>
      </c>
      <c r="U15" s="18"/>
      <c r="V15" s="18"/>
    </row>
    <row r="16" spans="2:26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7">
        <v>60175.296318100554</v>
      </c>
    </row>
    <row r="17" spans="2:28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294267.45373115526</v>
      </c>
      <c r="Q17" s="14">
        <v>319030.7992565998</v>
      </c>
      <c r="R17" s="14">
        <v>1153181.1367834271</v>
      </c>
      <c r="S17" s="108">
        <v>315679.50329523301</v>
      </c>
      <c r="U17" s="18"/>
      <c r="V17" s="18"/>
      <c r="W17" s="20"/>
    </row>
    <row r="18" spans="2:28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6"/>
    </row>
    <row r="19" spans="2:28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6">
        <v>1928.5133352331</v>
      </c>
    </row>
    <row r="20" spans="2:28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-2.9724613699363544E-4</v>
      </c>
      <c r="P20" s="11">
        <v>-2747.3960000000002</v>
      </c>
      <c r="Q20" s="11">
        <v>-2027.1025</v>
      </c>
      <c r="R20" s="11">
        <v>-4774.4984999999997</v>
      </c>
      <c r="S20" s="109">
        <v>190.251</v>
      </c>
    </row>
    <row r="21" spans="2:28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2865.4326042615489</v>
      </c>
      <c r="P21" s="14">
        <v>-1107.5773946395257</v>
      </c>
      <c r="Q21" s="14">
        <v>3419.4909254305994</v>
      </c>
      <c r="R21" s="14">
        <v>9017.8677038676997</v>
      </c>
      <c r="S21" s="108">
        <v>2118.7643352331002</v>
      </c>
    </row>
    <row r="22" spans="2:28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10"/>
      <c r="X22" s="18"/>
      <c r="Y22" s="18"/>
      <c r="AA22" s="18"/>
      <c r="AB22" s="18"/>
    </row>
    <row r="23" spans="2:28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57301.470861760557</v>
      </c>
      <c r="P23" s="14">
        <v>75877.859870310844</v>
      </c>
      <c r="Q23" s="14">
        <v>71797</v>
      </c>
      <c r="R23" s="14">
        <v>250224.06908696811</v>
      </c>
      <c r="S23" s="108">
        <v>58595.044792870096</v>
      </c>
      <c r="X23" s="18"/>
      <c r="Y23" s="18"/>
      <c r="AA23" s="18"/>
      <c r="AB23" s="18"/>
    </row>
    <row r="24" spans="2:28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0.16938685937734044</v>
      </c>
      <c r="P24" s="24">
        <v>0.20561002961438399</v>
      </c>
      <c r="Q24" s="24">
        <v>0.18148735151033263</v>
      </c>
      <c r="R24" s="24">
        <v>0.17715943173722992</v>
      </c>
      <c r="S24" s="111">
        <v>0.15567462859791392</v>
      </c>
      <c r="U24" s="20"/>
    </row>
    <row r="25" spans="2:28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6"/>
    </row>
    <row r="26" spans="2:28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111422.80936608344</v>
      </c>
      <c r="P26" s="15">
        <v>131024.00363360443</v>
      </c>
      <c r="Q26" s="15">
        <v>129053.46206091576</v>
      </c>
      <c r="R26" s="15">
        <v>471010.38197619934</v>
      </c>
      <c r="S26" s="110">
        <v>120698.85444620375</v>
      </c>
    </row>
    <row r="27" spans="2:28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0.32937304152372165</v>
      </c>
      <c r="P27" s="24">
        <v>0.35504229182722996</v>
      </c>
      <c r="Q27" s="24">
        <v>0.32759124195115286</v>
      </c>
      <c r="R27" s="24">
        <v>0.33347683904955294</v>
      </c>
      <c r="S27" s="111">
        <v>0.32067130257391313</v>
      </c>
      <c r="U27" s="20"/>
    </row>
    <row r="28" spans="2:28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6"/>
    </row>
    <row r="29" spans="2:28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108557.37646457576</v>
      </c>
      <c r="P29" s="15">
        <v>129384.18502824396</v>
      </c>
      <c r="Q29" s="15">
        <v>123606.86863548515</v>
      </c>
      <c r="R29" s="15">
        <v>457218.01577233162</v>
      </c>
      <c r="S29" s="110">
        <v>118770.34111097065</v>
      </c>
    </row>
    <row r="30" spans="2:28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0.3209026362680899</v>
      </c>
      <c r="P30" s="24">
        <v>0.35059879338662214</v>
      </c>
      <c r="Q30" s="24">
        <v>0.31376552758327642</v>
      </c>
      <c r="R30" s="24">
        <v>0.3237118001869656</v>
      </c>
      <c r="S30" s="111">
        <v>0.31554765093630799</v>
      </c>
      <c r="U30" s="20"/>
    </row>
    <row r="31" spans="2:28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6"/>
    </row>
    <row r="32" spans="2:28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-4831.5745730931612</v>
      </c>
      <c r="P32" s="25">
        <v>-7752.1159919588345</v>
      </c>
      <c r="Q32" s="25">
        <v>-20554.3738897123</v>
      </c>
      <c r="R32" s="25">
        <v>-49498.615938548697</v>
      </c>
      <c r="S32" s="112">
        <v>-20356.407663354599</v>
      </c>
    </row>
    <row r="33" spans="2:29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2">
        <v>22017.797738378384</v>
      </c>
      <c r="V33" s="26"/>
      <c r="W33" s="26"/>
      <c r="X33" s="18"/>
      <c r="Y33" s="26"/>
      <c r="Z33" s="26"/>
      <c r="AA33" s="18"/>
    </row>
    <row r="34" spans="2:29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-1300.5749146152893</v>
      </c>
      <c r="P34" s="25">
        <v>-640.8736363479951</v>
      </c>
      <c r="Q34" s="25">
        <v>108.34433839556343</v>
      </c>
      <c r="R34" s="25">
        <v>-1171.3428425677209</v>
      </c>
      <c r="S34" s="112">
        <v>1.8542997517194599</v>
      </c>
      <c r="AC34" s="95"/>
    </row>
    <row r="35" spans="2:29">
      <c r="B35" s="9" t="s">
        <v>99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2">
        <v>457.42925010070002</v>
      </c>
    </row>
    <row r="36" spans="2:29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9">
        <v>0</v>
      </c>
    </row>
    <row r="37" spans="2:29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17533.793801164004</v>
      </c>
      <c r="P37" s="15">
        <v>19208.895037050388</v>
      </c>
      <c r="Q37" s="15">
        <v>25179.970283672912</v>
      </c>
      <c r="R37" s="15">
        <v>86150.123940421283</v>
      </c>
      <c r="S37" s="110">
        <v>2120.6736248761999</v>
      </c>
    </row>
    <row r="38" spans="2:29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6"/>
    </row>
    <row r="39" spans="2:29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39767.677060596558</v>
      </c>
      <c r="P39" s="10">
        <v>56668.964833260456</v>
      </c>
      <c r="Q39" s="10">
        <v>46316.358168743973</v>
      </c>
      <c r="R39" s="10">
        <v>164073.94514654682</v>
      </c>
      <c r="S39" s="106">
        <v>56474.371167993901</v>
      </c>
    </row>
    <row r="40" spans="2:29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6"/>
    </row>
    <row r="41" spans="2:29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6">
        <v>11294.67423359878</v>
      </c>
    </row>
    <row r="42" spans="2:29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6"/>
    </row>
    <row r="43" spans="2:29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32227.213742215194</v>
      </c>
      <c r="P43" s="15">
        <v>45334.371866608395</v>
      </c>
      <c r="Q43" s="15">
        <v>48539</v>
      </c>
      <c r="R43" s="15">
        <v>142744.33227749571</v>
      </c>
      <c r="S43" s="110">
        <v>45178.696934395113</v>
      </c>
      <c r="U43" s="18"/>
      <c r="V43" s="18"/>
      <c r="X43" s="18"/>
      <c r="Y43" s="18"/>
    </row>
    <row r="44" spans="2:29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3"/>
    </row>
    <row r="45" spans="2:29">
      <c r="B45" s="8" t="s">
        <v>260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28229.202081746222</v>
      </c>
      <c r="P45" s="10">
        <v>40020.325407223769</v>
      </c>
      <c r="Q45" s="10">
        <v>42206.533159938452</v>
      </c>
      <c r="R45" s="10">
        <v>125035.89773902611</v>
      </c>
      <c r="S45" s="106">
        <v>37337.019696016789</v>
      </c>
    </row>
    <row r="46" spans="2:29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3"/>
    </row>
    <row r="47" spans="2:29">
      <c r="B47" s="8" t="s">
        <v>118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0.1026100555184298</v>
      </c>
      <c r="P47" s="63">
        <v>0.14546949644588877</v>
      </c>
      <c r="Q47" s="63">
        <v>0.11250157240575534</v>
      </c>
      <c r="R47" s="63">
        <v>0.41670847074891321</v>
      </c>
      <c r="S47" s="114">
        <v>9.7027772719015637E-2</v>
      </c>
    </row>
    <row r="49" spans="1:20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19" width="16.85546875" style="31" customWidth="1"/>
    <col min="20" max="20" width="3.42578125" style="31" customWidth="1"/>
    <col min="21" max="21" width="33" style="31" hidden="1" customWidth="1"/>
    <col min="22" max="32" width="12.85546875" style="31" hidden="1" customWidth="1"/>
    <col min="33" max="16384" width="12.85546875" style="31" hidden="1"/>
  </cols>
  <sheetData>
    <row r="1" spans="2:28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</row>
    <row r="2" spans="2:28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0"/>
      <c r="V2" s="30"/>
      <c r="W2" s="30"/>
      <c r="X2" s="30"/>
      <c r="Y2" s="30"/>
      <c r="Z2" s="30"/>
      <c r="AA2" s="30"/>
      <c r="AB2" s="30"/>
    </row>
    <row r="3" spans="2:28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8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2:28"/>
    <row r="6" spans="2:28" ht="42" customHeight="1" thickBot="1">
      <c r="B6" s="61" t="s">
        <v>109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8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28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</row>
    <row r="9" spans="2:28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</row>
    <row r="10" spans="2:28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f>227128.338348087+1</f>
        <v>227129.33834808701</v>
      </c>
    </row>
    <row r="11" spans="2:28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</row>
    <row r="12" spans="2:28">
      <c r="B12" s="36" t="s">
        <v>119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</row>
    <row r="13" spans="2:28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f>3236850.74532962+1</f>
        <v>3236851.7453296199</v>
      </c>
    </row>
    <row r="14" spans="2:28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28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2:28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f>6594340.82578439-1</f>
        <v>6594339.8257843899</v>
      </c>
    </row>
    <row r="17" spans="2:19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</row>
    <row r="18" spans="2:19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f>12475.5477602778-1</f>
        <v>12474.547760277799</v>
      </c>
    </row>
    <row r="19" spans="2:19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</row>
    <row r="20" spans="2:19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f>6609724.76606156-1</f>
        <v>6609723.7660615603</v>
      </c>
    </row>
    <row r="21" spans="2:19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</row>
    <row r="22" spans="2:19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2:19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2:19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2:19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</row>
    <row r="26" spans="2:19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</row>
    <row r="27" spans="2:19">
      <c r="B27" s="36" t="s">
        <v>42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</row>
    <row r="28" spans="2:19">
      <c r="B28" s="36" t="s">
        <v>91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2:19">
      <c r="B29" s="36" t="s">
        <v>43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</row>
    <row r="30" spans="2:19">
      <c r="B30" s="36" t="s">
        <v>44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</row>
    <row r="31" spans="2:19">
      <c r="B31" s="37" t="s">
        <v>45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</row>
    <row r="32" spans="2:19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>
      <c r="B33" s="36" t="s">
        <v>46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</row>
    <row r="34" spans="2:19">
      <c r="B34" s="36" t="s">
        <v>47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f>18942.36844+1</f>
        <v>18943.368439999998</v>
      </c>
    </row>
    <row r="35" spans="2:19">
      <c r="B35" s="36" t="s">
        <v>48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</row>
    <row r="36" spans="2:19">
      <c r="B36" s="36" t="s">
        <v>91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</row>
    <row r="37" spans="2:19">
      <c r="B37" s="36" t="s">
        <v>49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</row>
    <row r="38" spans="2:19">
      <c r="B38" s="40" t="s">
        <v>50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f>1828659.28851094+1</f>
        <v>1828660.28851094</v>
      </c>
    </row>
    <row r="39" spans="2:19">
      <c r="B39" s="37" t="s">
        <v>51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f>2173762.94787425+1</f>
        <v>2173763.9478742499</v>
      </c>
    </row>
    <row r="40" spans="2:19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>
      <c r="B41" s="37" t="s">
        <v>52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>
      <c r="B42" s="40" t="s">
        <v>53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>
      <c r="B43" s="36" t="s">
        <v>54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</row>
    <row r="44" spans="2:19">
      <c r="B44" s="36" t="s">
        <v>55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</row>
    <row r="45" spans="2:19">
      <c r="B45" s="36" t="s">
        <v>56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</row>
    <row r="46" spans="2:19">
      <c r="B46" s="36" t="s">
        <v>92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</row>
    <row r="47" spans="2:19">
      <c r="B47" s="37" t="s">
        <v>57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f>6966479.83230584-1</f>
        <v>6966478.8323058402</v>
      </c>
    </row>
    <row r="48" spans="2:19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30">
      <c r="B49" s="42" t="s">
        <v>58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</row>
    <row r="50" spans="1:30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30">
      <c r="B51" s="37" t="s">
        <v>59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f>7672812.56384912-1</f>
        <v>7672811.5638491204</v>
      </c>
    </row>
    <row r="52" spans="1:30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30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</row>
    <row r="54" spans="1:30"/>
    <row r="55" spans="1:30"/>
    <row r="56" spans="1:30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30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4"/>
      <c r="W57" s="4"/>
      <c r="X57" s="54"/>
      <c r="Y57" s="54"/>
      <c r="Z57" s="54"/>
      <c r="AA57" s="54"/>
      <c r="AB57" s="54"/>
      <c r="AC57" s="54"/>
      <c r="AD57" s="54"/>
    </row>
    <row r="58" spans="1:30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4"/>
      <c r="W58" s="4"/>
      <c r="X58" s="54"/>
      <c r="Y58" s="54"/>
      <c r="Z58" s="54"/>
      <c r="AA58" s="54"/>
      <c r="AB58" s="54"/>
      <c r="AC58" s="54"/>
      <c r="AD58" s="54"/>
    </row>
    <row r="59" spans="1:3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4"/>
      <c r="W59" s="4"/>
      <c r="X59" s="54"/>
      <c r="Y59" s="54"/>
      <c r="Z59" s="54"/>
      <c r="AA59" s="54"/>
      <c r="AB59" s="54"/>
      <c r="AC59" s="54"/>
      <c r="AD59" s="54"/>
    </row>
    <row r="60" spans="1:30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4"/>
      <c r="W60" s="4"/>
      <c r="X60" s="54"/>
      <c r="Y60" s="54"/>
      <c r="Z60" s="54"/>
      <c r="AA60" s="54"/>
      <c r="AB60" s="54"/>
      <c r="AC60" s="54"/>
      <c r="AD60" s="54"/>
    </row>
    <row r="61" spans="1:30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4"/>
      <c r="W61" s="4"/>
      <c r="X61" s="54"/>
      <c r="Y61" s="54"/>
      <c r="Z61" s="54"/>
      <c r="AA61" s="54"/>
      <c r="AB61" s="54"/>
      <c r="AC61" s="54"/>
      <c r="AD61" s="54"/>
    </row>
    <row r="62" spans="1:30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4"/>
      <c r="W62" s="4"/>
      <c r="X62" s="54"/>
      <c r="Y62" s="54"/>
      <c r="Z62" s="54"/>
      <c r="AA62" s="54"/>
      <c r="AB62" s="54"/>
      <c r="AC62" s="54"/>
      <c r="AD62" s="54"/>
    </row>
    <row r="63" spans="1:30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V63" s="4"/>
      <c r="W63" s="4"/>
      <c r="X63" s="54"/>
      <c r="Y63" s="54"/>
      <c r="Z63" s="54"/>
      <c r="AA63" s="54"/>
      <c r="AB63" s="54"/>
      <c r="AC63" s="54"/>
      <c r="AD63" s="54"/>
    </row>
    <row r="64" spans="1:30" hidden="1"/>
    <row r="65" hidden="1"/>
    <row r="66" hidden="1"/>
    <row r="67" hidden="1"/>
    <row r="68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19" width="13" style="31" customWidth="1"/>
    <col min="20" max="20" width="2.42578125" style="31" customWidth="1"/>
    <col min="21" max="21" width="0" style="31" hidden="1" customWidth="1"/>
    <col min="22" max="16384" width="12.85546875" style="31" hidden="1"/>
  </cols>
  <sheetData>
    <row r="1" spans="2:20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0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>
      <c r="B5" s="45"/>
    </row>
    <row r="6" spans="2:20" ht="36" customHeight="1" thickBot="1">
      <c r="B6" s="61" t="s">
        <v>110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0" ht="15" thickTop="1">
      <c r="B7" s="1"/>
      <c r="C7" s="2"/>
      <c r="D7" s="2"/>
      <c r="E7" s="2"/>
      <c r="F7" s="2"/>
      <c r="G7" s="2"/>
      <c r="H7" s="2"/>
      <c r="Q7" s="86"/>
    </row>
    <row r="8" spans="2:20">
      <c r="B8" s="46" t="s">
        <v>60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f>56473.372+1</f>
        <v>56474.372000000003</v>
      </c>
    </row>
    <row r="9" spans="2:20">
      <c r="B9" s="47" t="s">
        <v>61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2:20">
      <c r="B10" s="46" t="s">
        <v>62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</row>
    <row r="11" spans="2:20">
      <c r="B11" s="46" t="s">
        <v>63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</row>
    <row r="12" spans="2:20">
      <c r="B12" s="46" t="s">
        <v>64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f>-20355.408-1</f>
        <v>-20356.407999999999</v>
      </c>
    </row>
    <row r="13" spans="2:20">
      <c r="B13" s="46" t="s">
        <v>111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</row>
    <row r="14" spans="2:20">
      <c r="B14" s="46" t="s">
        <v>112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</row>
    <row r="15" spans="2:20">
      <c r="B15" s="46" t="s">
        <v>65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</row>
    <row r="16" spans="2:20">
      <c r="B16" s="46" t="s">
        <v>66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</row>
    <row r="17" spans="2:20">
      <c r="B17" s="46" t="s">
        <v>67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1300.5749146152893</v>
      </c>
      <c r="P17" s="11">
        <v>639.87345538471084</v>
      </c>
      <c r="Q17" s="11">
        <v>-2522.855</v>
      </c>
      <c r="R17" s="11">
        <v>88.373000000000005</v>
      </c>
      <c r="S17" s="11">
        <v>-741.397116214427</v>
      </c>
      <c r="T17" s="25"/>
    </row>
    <row r="18" spans="2:20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126159.24806243622</v>
      </c>
      <c r="P18" s="25">
        <v>130161.81880679753</v>
      </c>
      <c r="Q18" s="25">
        <v>131237.19902</v>
      </c>
      <c r="R18" s="25">
        <v>463178.31200000003</v>
      </c>
      <c r="S18" s="25">
        <v>124455.69527378558</v>
      </c>
    </row>
    <row r="19" spans="2:20">
      <c r="B19" s="49" t="s">
        <v>68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20">
      <c r="B20" s="50" t="s">
        <v>95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</row>
    <row r="21" spans="2:20">
      <c r="B21" s="50" t="s">
        <v>69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-12211.172874466978</v>
      </c>
      <c r="Q21" s="25">
        <v>6560.3010000000004</v>
      </c>
      <c r="R21" s="25">
        <v>-18883.05</v>
      </c>
      <c r="S21" s="25">
        <v>-28542.313999999998</v>
      </c>
    </row>
    <row r="22" spans="2:20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</row>
    <row r="23" spans="2:20">
      <c r="B23" s="50" t="s">
        <v>70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</row>
    <row r="24" spans="2:20">
      <c r="B24" s="50" t="s">
        <v>71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</row>
    <row r="25" spans="2:20">
      <c r="B25" s="50" t="s">
        <v>48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</row>
    <row r="26" spans="2:20">
      <c r="B26" s="50" t="s">
        <v>72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</row>
    <row r="27" spans="2:20" ht="15.75" customHeight="1">
      <c r="B27" s="51" t="s">
        <v>73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94575.320016261598</v>
      </c>
      <c r="P27" s="27">
        <v>120321.62153652552</v>
      </c>
      <c r="Q27" s="27">
        <v>127146.02401999998</v>
      </c>
      <c r="R27" s="27">
        <v>418794.29100000003</v>
      </c>
      <c r="S27" s="27">
        <v>18201.426579863459</v>
      </c>
    </row>
    <row r="28" spans="2:20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20">
      <c r="B29" s="49" t="s">
        <v>74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20" ht="25.5">
      <c r="B30" s="50" t="s">
        <v>75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</row>
    <row r="31" spans="2:20">
      <c r="B31" s="50" t="s">
        <v>76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</row>
    <row r="32" spans="2:20">
      <c r="B32" s="50" t="s">
        <v>113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</row>
    <row r="33" spans="2:20">
      <c r="B33" s="50" t="s">
        <v>77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f>214.866-1</f>
        <v>213.86600000000001</v>
      </c>
    </row>
    <row r="34" spans="2:20">
      <c r="B34" s="50" t="s">
        <v>78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f>20355.408+1</f>
        <v>20356.407999999999</v>
      </c>
    </row>
    <row r="35" spans="2:20">
      <c r="B35" s="51" t="s">
        <v>79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  <c r="T35" s="79"/>
    </row>
    <row r="36" spans="2:20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20">
      <c r="B37" s="49" t="s">
        <v>80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20" ht="12.75" customHeight="1">
      <c r="B38" s="50" t="s">
        <v>81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</row>
    <row r="39" spans="2:20">
      <c r="B39" s="50" t="s">
        <v>82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</row>
    <row r="40" spans="2:20">
      <c r="B40" s="50" t="s">
        <v>93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</row>
    <row r="41" spans="2:20">
      <c r="B41" s="50" t="s">
        <v>94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</row>
    <row r="42" spans="2:20">
      <c r="B42" s="50" t="s">
        <v>261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</row>
    <row r="43" spans="2:20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</row>
    <row r="44" spans="2:20" ht="12.75" customHeight="1">
      <c r="B44" s="50" t="s">
        <v>83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</row>
    <row r="45" spans="2:20">
      <c r="B45" s="50" t="s">
        <v>270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</row>
    <row r="46" spans="2:20" ht="14.25" customHeight="1">
      <c r="B46" s="50" t="s">
        <v>84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</row>
    <row r="47" spans="2:20" ht="14.25" customHeight="1">
      <c r="B47" s="46" t="s">
        <v>89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6058.227611608595</v>
      </c>
      <c r="P47" s="11">
        <v>-3679.8694969972148</v>
      </c>
      <c r="Q47" s="11">
        <v>-3342.1930000000002</v>
      </c>
      <c r="R47" s="11">
        <v>0</v>
      </c>
      <c r="S47" s="25">
        <v>0</v>
      </c>
      <c r="T47" s="25"/>
    </row>
    <row r="48" spans="2:20">
      <c r="B48" s="51" t="s">
        <v>85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-2171.9342468367586</v>
      </c>
      <c r="P48" s="27">
        <v>-53400.720021776535</v>
      </c>
      <c r="Q48" s="27">
        <v>2315335.8409899995</v>
      </c>
      <c r="R48" s="27">
        <v>2194813.7284900006</v>
      </c>
      <c r="S48" s="27">
        <f>-109351.81863+1</f>
        <v>-109350.81862999999</v>
      </c>
    </row>
    <row r="49" spans="1:19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>
      <c r="B50" s="46" t="s">
        <v>86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-228486.3499085276</v>
      </c>
      <c r="Q50" s="25">
        <v>2073527.1203154381</v>
      </c>
      <c r="R50" s="25">
        <v>1497194.8288000003</v>
      </c>
      <c r="S50" s="25">
        <v>-352007.77352124429</v>
      </c>
    </row>
    <row r="51" spans="1:19">
      <c r="B51" s="46" t="s">
        <v>87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1328503.361</v>
      </c>
      <c r="Q51" s="25">
        <v>1137657.9245439915</v>
      </c>
      <c r="R51" s="25">
        <v>1687289.89</v>
      </c>
      <c r="S51" s="25">
        <v>3184473.5440000002</v>
      </c>
    </row>
    <row r="52" spans="1:19" ht="25.5">
      <c r="B52" s="46" t="s">
        <v>88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</row>
    <row r="53" spans="1:19">
      <c r="B53" s="49" t="s">
        <v>90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</row>
    <row r="54" spans="1:19"/>
    <row r="55" spans="1:19"/>
    <row r="56" spans="1:19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217</v>
      </c>
      <c r="C6" s="3"/>
      <c r="D6" s="3"/>
      <c r="E6" s="3"/>
      <c r="F6" s="3"/>
      <c r="G6" s="3"/>
      <c r="H6" s="3"/>
      <c r="I6" s="3"/>
      <c r="J6" s="3"/>
      <c r="L6" s="64" t="s">
        <v>227</v>
      </c>
      <c r="M6" s="3"/>
      <c r="N6" s="3"/>
      <c r="O6" s="3"/>
    </row>
    <row r="7" spans="2:21"/>
    <row r="8" spans="2:21" ht="25.5">
      <c r="B8" s="65" t="s">
        <v>218</v>
      </c>
      <c r="C8" s="66" t="s">
        <v>219</v>
      </c>
      <c r="D8" s="67" t="s">
        <v>220</v>
      </c>
      <c r="E8" s="67" t="s">
        <v>221</v>
      </c>
      <c r="F8" s="67" t="s">
        <v>222</v>
      </c>
      <c r="G8" s="68" t="s">
        <v>223</v>
      </c>
      <c r="H8" s="68" t="s">
        <v>224</v>
      </c>
      <c r="I8" s="68" t="s">
        <v>225</v>
      </c>
      <c r="J8" s="68" t="s">
        <v>226</v>
      </c>
    </row>
    <row r="9" spans="2:21">
      <c r="B9" s="53">
        <v>1</v>
      </c>
      <c r="C9" s="4" t="s">
        <v>122</v>
      </c>
      <c r="D9" s="53" t="s">
        <v>123</v>
      </c>
      <c r="E9" s="53" t="s">
        <v>230</v>
      </c>
      <c r="F9" s="77">
        <v>37742</v>
      </c>
      <c r="G9" s="53">
        <v>120</v>
      </c>
      <c r="H9" s="53" t="s">
        <v>124</v>
      </c>
      <c r="I9" s="53" t="s">
        <v>125</v>
      </c>
      <c r="J9" s="69">
        <f ca="1">(TODAY()-F9)/365</f>
        <v>18.12054794520548</v>
      </c>
    </row>
    <row r="10" spans="2:21">
      <c r="B10" s="53">
        <v>2</v>
      </c>
      <c r="C10" s="4" t="s">
        <v>126</v>
      </c>
      <c r="D10" s="53" t="s">
        <v>123</v>
      </c>
      <c r="E10" s="53" t="s">
        <v>230</v>
      </c>
      <c r="F10" s="77">
        <v>37803</v>
      </c>
      <c r="G10" s="53">
        <v>120</v>
      </c>
      <c r="H10" s="53" t="s">
        <v>124</v>
      </c>
      <c r="I10" s="53" t="s">
        <v>241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128</v>
      </c>
      <c r="D11" s="53" t="s">
        <v>123</v>
      </c>
      <c r="E11" s="53" t="s">
        <v>230</v>
      </c>
      <c r="F11" s="77">
        <v>37895</v>
      </c>
      <c r="G11" s="53">
        <v>105</v>
      </c>
      <c r="H11" s="53" t="s">
        <v>124</v>
      </c>
      <c r="I11" s="53" t="s">
        <v>129</v>
      </c>
      <c r="J11" s="69">
        <f t="shared" ca="1" si="0"/>
        <v>17.701369863013699</v>
      </c>
    </row>
    <row r="12" spans="2:21">
      <c r="B12" s="53">
        <v>4</v>
      </c>
      <c r="C12" s="4" t="s">
        <v>130</v>
      </c>
      <c r="D12" s="53" t="s">
        <v>123</v>
      </c>
      <c r="E12" s="53" t="s">
        <v>230</v>
      </c>
      <c r="F12" s="77">
        <v>37926</v>
      </c>
      <c r="G12" s="53">
        <v>121</v>
      </c>
      <c r="H12" s="53" t="s">
        <v>124</v>
      </c>
      <c r="I12" s="53" t="s">
        <v>130</v>
      </c>
      <c r="J12" s="69">
        <f t="shared" ca="1" si="0"/>
        <v>17.616438356164384</v>
      </c>
    </row>
    <row r="13" spans="2:21">
      <c r="B13" s="70">
        <v>5</v>
      </c>
      <c r="C13" s="71" t="s">
        <v>131</v>
      </c>
      <c r="D13" s="70" t="s">
        <v>123</v>
      </c>
      <c r="E13" s="70" t="s">
        <v>230</v>
      </c>
      <c r="F13" s="78">
        <v>37956</v>
      </c>
      <c r="G13" s="70">
        <v>120</v>
      </c>
      <c r="H13" s="70" t="s">
        <v>124</v>
      </c>
      <c r="I13" s="70" t="s">
        <v>132</v>
      </c>
      <c r="J13" s="72">
        <f t="shared" ca="1" si="0"/>
        <v>17.534246575342465</v>
      </c>
    </row>
    <row r="14" spans="2:21">
      <c r="B14" s="53">
        <v>6</v>
      </c>
      <c r="C14" s="4" t="s">
        <v>133</v>
      </c>
      <c r="D14" s="53" t="s">
        <v>246</v>
      </c>
      <c r="E14" s="53" t="s">
        <v>235</v>
      </c>
      <c r="F14" s="77">
        <v>38078</v>
      </c>
      <c r="G14" s="53">
        <v>26</v>
      </c>
      <c r="H14" s="53" t="s">
        <v>124</v>
      </c>
      <c r="I14" s="53" t="s">
        <v>134</v>
      </c>
      <c r="J14" s="69">
        <f t="shared" ca="1" si="0"/>
        <v>17.2</v>
      </c>
    </row>
    <row r="15" spans="2:21">
      <c r="B15" s="53">
        <v>7</v>
      </c>
      <c r="C15" s="4" t="s">
        <v>135</v>
      </c>
      <c r="D15" s="53" t="s">
        <v>123</v>
      </c>
      <c r="E15" s="53" t="s">
        <v>230</v>
      </c>
      <c r="F15" s="77">
        <v>38108</v>
      </c>
      <c r="G15" s="53">
        <v>124</v>
      </c>
      <c r="H15" s="53" t="s">
        <v>124</v>
      </c>
      <c r="I15" s="53" t="s">
        <v>135</v>
      </c>
      <c r="J15" s="69">
        <f t="shared" ca="1" si="0"/>
        <v>17.117808219178084</v>
      </c>
    </row>
    <row r="16" spans="2:21">
      <c r="B16" s="53">
        <v>8</v>
      </c>
      <c r="C16" s="4" t="s">
        <v>136</v>
      </c>
      <c r="D16" s="53" t="s">
        <v>123</v>
      </c>
      <c r="E16" s="53" t="s">
        <v>236</v>
      </c>
      <c r="F16" s="77">
        <v>38200</v>
      </c>
      <c r="G16" s="53">
        <v>107</v>
      </c>
      <c r="H16" s="53" t="s">
        <v>124</v>
      </c>
      <c r="I16" s="53" t="s">
        <v>137</v>
      </c>
      <c r="J16" s="69">
        <f t="shared" ca="1" si="0"/>
        <v>16.865753424657534</v>
      </c>
    </row>
    <row r="17" spans="2:15">
      <c r="B17" s="53">
        <v>9</v>
      </c>
      <c r="C17" s="4" t="s">
        <v>138</v>
      </c>
      <c r="D17" s="53" t="s">
        <v>123</v>
      </c>
      <c r="E17" s="53" t="s">
        <v>231</v>
      </c>
      <c r="F17" s="77">
        <v>38261</v>
      </c>
      <c r="G17" s="53">
        <v>114</v>
      </c>
      <c r="H17" s="53" t="s">
        <v>124</v>
      </c>
      <c r="I17" s="53" t="s">
        <v>139</v>
      </c>
      <c r="J17" s="69">
        <f t="shared" ca="1" si="0"/>
        <v>16.698630136986303</v>
      </c>
    </row>
    <row r="18" spans="2:15">
      <c r="B18" s="70">
        <v>10</v>
      </c>
      <c r="C18" s="71" t="s">
        <v>140</v>
      </c>
      <c r="D18" s="70" t="s">
        <v>123</v>
      </c>
      <c r="E18" s="70" t="s">
        <v>230</v>
      </c>
      <c r="F18" s="78">
        <v>38292</v>
      </c>
      <c r="G18" s="70">
        <v>104</v>
      </c>
      <c r="H18" s="70" t="s">
        <v>124</v>
      </c>
      <c r="I18" s="70" t="s">
        <v>132</v>
      </c>
      <c r="J18" s="72">
        <f t="shared" ca="1" si="0"/>
        <v>16.613698630136987</v>
      </c>
    </row>
    <row r="19" spans="2:15">
      <c r="B19" s="53">
        <v>11</v>
      </c>
      <c r="C19" s="4" t="s">
        <v>141</v>
      </c>
      <c r="D19" s="53" t="s">
        <v>123</v>
      </c>
      <c r="E19" s="53" t="s">
        <v>231</v>
      </c>
      <c r="F19" s="77">
        <v>38384</v>
      </c>
      <c r="G19" s="53">
        <v>104</v>
      </c>
      <c r="H19" s="53" t="s">
        <v>124</v>
      </c>
      <c r="I19" s="53" t="s">
        <v>137</v>
      </c>
      <c r="J19" s="69">
        <f t="shared" ca="1" si="0"/>
        <v>16.361643835616437</v>
      </c>
    </row>
    <row r="20" spans="2:15">
      <c r="B20" s="53">
        <v>12</v>
      </c>
      <c r="C20" s="4" t="s">
        <v>142</v>
      </c>
      <c r="D20" s="53" t="s">
        <v>123</v>
      </c>
      <c r="E20" s="53" t="s">
        <v>235</v>
      </c>
      <c r="F20" s="77">
        <v>38412</v>
      </c>
      <c r="G20" s="53">
        <v>128</v>
      </c>
      <c r="H20" s="53" t="s">
        <v>124</v>
      </c>
      <c r="I20" s="53" t="s">
        <v>143</v>
      </c>
      <c r="J20" s="69">
        <f t="shared" ca="1" si="0"/>
        <v>16.284931506849315</v>
      </c>
    </row>
    <row r="21" spans="2:15">
      <c r="B21" s="53">
        <v>13</v>
      </c>
      <c r="C21" s="4" t="s">
        <v>144</v>
      </c>
      <c r="D21" s="53" t="s">
        <v>123</v>
      </c>
      <c r="E21" s="53" t="s">
        <v>236</v>
      </c>
      <c r="F21" s="77">
        <v>38443</v>
      </c>
      <c r="G21" s="53">
        <v>80</v>
      </c>
      <c r="H21" s="53" t="s">
        <v>124</v>
      </c>
      <c r="I21" s="53" t="s">
        <v>145</v>
      </c>
      <c r="J21" s="69">
        <f t="shared" ca="1" si="0"/>
        <v>16.2</v>
      </c>
    </row>
    <row r="22" spans="2:15">
      <c r="B22" s="53">
        <v>14</v>
      </c>
      <c r="C22" s="4" t="s">
        <v>147</v>
      </c>
      <c r="D22" s="53" t="s">
        <v>123</v>
      </c>
      <c r="E22" s="53" t="s">
        <v>232</v>
      </c>
      <c r="F22" s="77">
        <v>38687</v>
      </c>
      <c r="G22" s="53">
        <v>124</v>
      </c>
      <c r="H22" s="53" t="s">
        <v>124</v>
      </c>
      <c r="I22" s="53" t="s">
        <v>148</v>
      </c>
      <c r="J22" s="69">
        <f t="shared" ca="1" si="0"/>
        <v>15.531506849315068</v>
      </c>
      <c r="M22" s="68" t="s">
        <v>228</v>
      </c>
      <c r="N22" s="68" t="s">
        <v>223</v>
      </c>
    </row>
    <row r="23" spans="2:15">
      <c r="B23" s="70">
        <v>15</v>
      </c>
      <c r="C23" s="71" t="s">
        <v>130</v>
      </c>
      <c r="D23" s="70" t="s">
        <v>246</v>
      </c>
      <c r="E23" s="70" t="s">
        <v>236</v>
      </c>
      <c r="F23" s="78">
        <v>38687</v>
      </c>
      <c r="G23" s="70">
        <v>45</v>
      </c>
      <c r="H23" s="70" t="s">
        <v>124</v>
      </c>
      <c r="I23" s="70" t="s">
        <v>130</v>
      </c>
      <c r="J23" s="72">
        <f t="shared" ca="1" si="0"/>
        <v>15.531506849315068</v>
      </c>
      <c r="L23" s="4" t="s">
        <v>123</v>
      </c>
      <c r="M23" s="4">
        <f>COUNTIF($D$9:$D$948,$L23)</f>
        <v>72</v>
      </c>
      <c r="N23" s="73">
        <f>SUMIF($D$9:$D$948,L23,$G$9:$G$948)</f>
        <v>8381</v>
      </c>
    </row>
    <row r="24" spans="2:15">
      <c r="B24" s="53">
        <v>16</v>
      </c>
      <c r="C24" s="4" t="s">
        <v>139</v>
      </c>
      <c r="D24" s="53" t="s">
        <v>123</v>
      </c>
      <c r="E24" s="53" t="s">
        <v>232</v>
      </c>
      <c r="F24" s="77">
        <v>38777</v>
      </c>
      <c r="G24" s="53">
        <v>104</v>
      </c>
      <c r="H24" s="53" t="s">
        <v>124</v>
      </c>
      <c r="I24" s="53" t="s">
        <v>139</v>
      </c>
      <c r="J24" s="69">
        <f t="shared" ca="1" si="0"/>
        <v>15.284931506849315</v>
      </c>
      <c r="L24" s="4" t="s">
        <v>247</v>
      </c>
      <c r="M24" s="4">
        <f>COUNTIF($D$9:$D$948,$L24)</f>
        <v>6</v>
      </c>
      <c r="N24" s="73">
        <f>SUMIF($D$9:$D$948,L24,$G$9:$G$948)</f>
        <v>806</v>
      </c>
    </row>
    <row r="25" spans="2:15">
      <c r="B25" s="53">
        <v>17</v>
      </c>
      <c r="C25" s="4" t="s">
        <v>149</v>
      </c>
      <c r="D25" s="53" t="s">
        <v>123</v>
      </c>
      <c r="E25" s="53" t="s">
        <v>230</v>
      </c>
      <c r="F25" s="77">
        <v>38899</v>
      </c>
      <c r="G25" s="53">
        <v>145</v>
      </c>
      <c r="H25" s="53" t="s">
        <v>124</v>
      </c>
      <c r="I25" s="53" t="s">
        <v>145</v>
      </c>
      <c r="J25" s="69">
        <f t="shared" ca="1" si="0"/>
        <v>14.950684931506849</v>
      </c>
      <c r="L25" s="4" t="s">
        <v>245</v>
      </c>
      <c r="M25" s="4">
        <f>COUNTIF($D$9:$D$948,$L25)</f>
        <v>13</v>
      </c>
      <c r="N25" s="73">
        <f>SUMIF($D$9:$D$948,L25,$G$9:$G$948)</f>
        <v>1484</v>
      </c>
    </row>
    <row r="26" spans="2:15">
      <c r="B26" s="53">
        <v>18</v>
      </c>
      <c r="C26" s="4" t="s">
        <v>150</v>
      </c>
      <c r="D26" s="53" t="s">
        <v>123</v>
      </c>
      <c r="E26" s="53" t="s">
        <v>231</v>
      </c>
      <c r="F26" s="77">
        <v>39022</v>
      </c>
      <c r="G26" s="53">
        <v>124</v>
      </c>
      <c r="H26" s="53" t="s">
        <v>124</v>
      </c>
      <c r="I26" s="53" t="s">
        <v>137</v>
      </c>
      <c r="J26" s="69">
        <f t="shared" ca="1" si="0"/>
        <v>14.613698630136986</v>
      </c>
      <c r="L26" s="3" t="s">
        <v>246</v>
      </c>
      <c r="M26" s="3">
        <f>COUNTIF($D$9:$D$948,$L26)</f>
        <v>7</v>
      </c>
      <c r="N26" s="74">
        <f>SUMIF($D$9:$D$948,L26,$G$9:$G$948)</f>
        <v>421</v>
      </c>
    </row>
    <row r="27" spans="2:15">
      <c r="B27" s="53">
        <v>19</v>
      </c>
      <c r="C27" s="4" t="s">
        <v>151</v>
      </c>
      <c r="D27" s="53" t="s">
        <v>123</v>
      </c>
      <c r="E27" s="53" t="s">
        <v>230</v>
      </c>
      <c r="F27" s="77">
        <v>39052</v>
      </c>
      <c r="G27" s="53">
        <v>117</v>
      </c>
      <c r="H27" s="53" t="s">
        <v>124</v>
      </c>
      <c r="I27" s="53" t="s">
        <v>242</v>
      </c>
      <c r="J27" s="69">
        <f t="shared" ca="1" si="0"/>
        <v>14.531506849315068</v>
      </c>
      <c r="L27" s="4" t="s">
        <v>6</v>
      </c>
      <c r="M27" s="4">
        <f>SUM(M23:M26)</f>
        <v>98</v>
      </c>
      <c r="N27" s="73">
        <f>SUM(N23:N26)</f>
        <v>11092</v>
      </c>
    </row>
    <row r="28" spans="2:15">
      <c r="B28" s="70">
        <v>20</v>
      </c>
      <c r="C28" s="71" t="s">
        <v>152</v>
      </c>
      <c r="D28" s="70" t="s">
        <v>123</v>
      </c>
      <c r="E28" s="70" t="s">
        <v>230</v>
      </c>
      <c r="F28" s="78">
        <v>39052</v>
      </c>
      <c r="G28" s="70">
        <v>141</v>
      </c>
      <c r="H28" s="70" t="s">
        <v>124</v>
      </c>
      <c r="I28" s="70" t="s">
        <v>153</v>
      </c>
      <c r="J28" s="72">
        <f t="shared" ca="1" si="0"/>
        <v>14.531506849315068</v>
      </c>
    </row>
    <row r="29" spans="2:15">
      <c r="B29" s="53">
        <v>21</v>
      </c>
      <c r="C29" s="4" t="s">
        <v>154</v>
      </c>
      <c r="D29" s="53" t="s">
        <v>123</v>
      </c>
      <c r="E29" s="53" t="s">
        <v>230</v>
      </c>
      <c r="F29" s="77">
        <v>39083</v>
      </c>
      <c r="G29" s="53">
        <v>70</v>
      </c>
      <c r="H29" s="53" t="s">
        <v>124</v>
      </c>
      <c r="I29" s="53" t="s">
        <v>134</v>
      </c>
      <c r="J29" s="69">
        <f t="shared" ca="1" si="0"/>
        <v>14.446575342465753</v>
      </c>
      <c r="L29" s="64" t="s">
        <v>229</v>
      </c>
      <c r="M29" s="3"/>
      <c r="N29" s="3"/>
      <c r="O29" s="3"/>
    </row>
    <row r="30" spans="2:15">
      <c r="B30" s="53">
        <v>22</v>
      </c>
      <c r="C30" s="4" t="s">
        <v>155</v>
      </c>
      <c r="D30" s="53" t="s">
        <v>123</v>
      </c>
      <c r="E30" s="53" t="s">
        <v>231</v>
      </c>
      <c r="F30" s="77">
        <v>39173</v>
      </c>
      <c r="G30" s="53">
        <v>120</v>
      </c>
      <c r="H30" s="53" t="s">
        <v>124</v>
      </c>
      <c r="I30" s="53" t="s">
        <v>156</v>
      </c>
      <c r="J30" s="69">
        <f t="shared" ca="1" si="0"/>
        <v>14.2</v>
      </c>
    </row>
    <row r="31" spans="2:15">
      <c r="B31" s="53">
        <v>23</v>
      </c>
      <c r="C31" s="4" t="s">
        <v>157</v>
      </c>
      <c r="D31" s="53" t="s">
        <v>123</v>
      </c>
      <c r="E31" s="53" t="s">
        <v>235</v>
      </c>
      <c r="F31" s="77">
        <v>39203</v>
      </c>
      <c r="G31" s="53">
        <v>104</v>
      </c>
      <c r="H31" s="53" t="s">
        <v>124</v>
      </c>
      <c r="I31" s="53" t="s">
        <v>132</v>
      </c>
      <c r="J31" s="69">
        <f t="shared" ca="1" si="0"/>
        <v>14.117808219178082</v>
      </c>
    </row>
    <row r="32" spans="2:15">
      <c r="B32" s="53">
        <v>24</v>
      </c>
      <c r="C32" s="4" t="s">
        <v>158</v>
      </c>
      <c r="D32" s="53" t="s">
        <v>247</v>
      </c>
      <c r="E32" s="53" t="s">
        <v>230</v>
      </c>
      <c r="F32" s="77">
        <v>39264</v>
      </c>
      <c r="G32" s="53">
        <v>159</v>
      </c>
      <c r="H32" s="53" t="s">
        <v>124</v>
      </c>
      <c r="I32" s="53" t="s">
        <v>134</v>
      </c>
      <c r="J32" s="69">
        <f t="shared" ca="1" si="0"/>
        <v>13.950684931506849</v>
      </c>
    </row>
    <row r="33" spans="2:14">
      <c r="B33" s="53">
        <v>25</v>
      </c>
      <c r="C33" s="4" t="s">
        <v>159</v>
      </c>
      <c r="D33" s="53" t="s">
        <v>123</v>
      </c>
      <c r="E33" s="53" t="s">
        <v>231</v>
      </c>
      <c r="F33" s="77">
        <v>39295</v>
      </c>
      <c r="G33" s="53">
        <v>118</v>
      </c>
      <c r="H33" s="53" t="s">
        <v>124</v>
      </c>
      <c r="I33" s="53" t="s">
        <v>160</v>
      </c>
      <c r="J33" s="69">
        <f t="shared" ca="1" si="0"/>
        <v>13.865753424657534</v>
      </c>
    </row>
    <row r="34" spans="2:14">
      <c r="B34" s="70">
        <v>26</v>
      </c>
      <c r="C34" s="71" t="s">
        <v>161</v>
      </c>
      <c r="D34" s="70" t="s">
        <v>123</v>
      </c>
      <c r="E34" s="70" t="s">
        <v>235</v>
      </c>
      <c r="F34" s="78">
        <v>39417</v>
      </c>
      <c r="G34" s="70">
        <v>109</v>
      </c>
      <c r="H34" s="70" t="s">
        <v>124</v>
      </c>
      <c r="I34" s="70" t="s">
        <v>153</v>
      </c>
      <c r="J34" s="72">
        <f t="shared" ca="1" si="0"/>
        <v>13.531506849315068</v>
      </c>
    </row>
    <row r="35" spans="2:14">
      <c r="B35" s="53">
        <v>27</v>
      </c>
      <c r="C35" s="4" t="s">
        <v>152</v>
      </c>
      <c r="D35" s="53" t="s">
        <v>245</v>
      </c>
      <c r="E35" s="53" t="s">
        <v>235</v>
      </c>
      <c r="F35" s="77">
        <v>39479</v>
      </c>
      <c r="G35" s="53">
        <v>106</v>
      </c>
      <c r="H35" s="53" t="s">
        <v>124</v>
      </c>
      <c r="I35" s="53" t="s">
        <v>153</v>
      </c>
      <c r="J35" s="69">
        <f t="shared" ca="1" si="0"/>
        <v>13.361643835616439</v>
      </c>
    </row>
    <row r="36" spans="2:14">
      <c r="B36" s="53">
        <v>28</v>
      </c>
      <c r="C36" s="4" t="s">
        <v>162</v>
      </c>
      <c r="D36" s="53" t="s">
        <v>123</v>
      </c>
      <c r="E36" s="53" t="s">
        <v>236</v>
      </c>
      <c r="F36" s="77">
        <v>39600</v>
      </c>
      <c r="G36" s="53">
        <v>110</v>
      </c>
      <c r="H36" s="53" t="s">
        <v>124</v>
      </c>
      <c r="I36" s="53" t="s">
        <v>163</v>
      </c>
      <c r="J36" s="69">
        <f t="shared" ca="1" si="0"/>
        <v>13.03013698630137</v>
      </c>
    </row>
    <row r="37" spans="2:14">
      <c r="B37" s="53">
        <v>29</v>
      </c>
      <c r="C37" s="4" t="s">
        <v>164</v>
      </c>
      <c r="D37" s="53" t="s">
        <v>123</v>
      </c>
      <c r="E37" s="53" t="s">
        <v>232</v>
      </c>
      <c r="F37" s="77">
        <v>39630</v>
      </c>
      <c r="G37" s="53">
        <v>60</v>
      </c>
      <c r="H37" s="53" t="s">
        <v>124</v>
      </c>
      <c r="I37" s="53" t="s">
        <v>243</v>
      </c>
      <c r="J37" s="69">
        <f t="shared" ca="1" si="0"/>
        <v>12.947945205479453</v>
      </c>
    </row>
    <row r="38" spans="2:14">
      <c r="B38" s="53">
        <v>30</v>
      </c>
      <c r="C38" s="4" t="s">
        <v>165</v>
      </c>
      <c r="D38" s="53" t="s">
        <v>123</v>
      </c>
      <c r="E38" s="53" t="s">
        <v>230</v>
      </c>
      <c r="F38" s="77">
        <v>39753</v>
      </c>
      <c r="G38" s="53">
        <v>119</v>
      </c>
      <c r="H38" s="53" t="s">
        <v>124</v>
      </c>
      <c r="I38" s="53" t="s">
        <v>243</v>
      </c>
      <c r="J38" s="69">
        <f t="shared" ca="1" si="0"/>
        <v>12.610958904109589</v>
      </c>
    </row>
    <row r="39" spans="2:14">
      <c r="B39" s="53">
        <v>31</v>
      </c>
      <c r="C39" s="4" t="s">
        <v>166</v>
      </c>
      <c r="D39" s="53" t="s">
        <v>123</v>
      </c>
      <c r="E39" s="53" t="s">
        <v>231</v>
      </c>
      <c r="F39" s="77">
        <v>39753</v>
      </c>
      <c r="G39" s="53">
        <v>118</v>
      </c>
      <c r="H39" s="53" t="s">
        <v>124</v>
      </c>
      <c r="I39" s="53" t="s">
        <v>135</v>
      </c>
      <c r="J39" s="69">
        <f t="shared" ca="1" si="0"/>
        <v>12.610958904109589</v>
      </c>
    </row>
    <row r="40" spans="2:14">
      <c r="B40" s="53">
        <v>32</v>
      </c>
      <c r="C40" s="4" t="s">
        <v>167</v>
      </c>
      <c r="D40" s="53" t="s">
        <v>123</v>
      </c>
      <c r="E40" s="53" t="s">
        <v>236</v>
      </c>
      <c r="F40" s="77">
        <v>39783</v>
      </c>
      <c r="G40" s="53">
        <v>131</v>
      </c>
      <c r="H40" s="53" t="s">
        <v>124</v>
      </c>
      <c r="I40" s="53" t="s">
        <v>242</v>
      </c>
      <c r="J40" s="69">
        <f t="shared" ca="1" si="0"/>
        <v>12.528767123287672</v>
      </c>
    </row>
    <row r="41" spans="2:14">
      <c r="B41" s="53">
        <v>33</v>
      </c>
      <c r="C41" s="4" t="s">
        <v>168</v>
      </c>
      <c r="D41" s="53" t="s">
        <v>123</v>
      </c>
      <c r="E41" s="53" t="s">
        <v>230</v>
      </c>
      <c r="F41" s="77">
        <v>39783</v>
      </c>
      <c r="G41" s="53">
        <v>121</v>
      </c>
      <c r="H41" s="53" t="s">
        <v>124</v>
      </c>
      <c r="I41" s="53" t="s">
        <v>132</v>
      </c>
      <c r="J41" s="69">
        <f t="shared" ca="1" si="0"/>
        <v>12.528767123287672</v>
      </c>
    </row>
    <row r="42" spans="2:14">
      <c r="B42" s="53">
        <v>34</v>
      </c>
      <c r="C42" s="4" t="s">
        <v>152</v>
      </c>
      <c r="D42" s="53" t="s">
        <v>246</v>
      </c>
      <c r="E42" s="53" t="s">
        <v>230</v>
      </c>
      <c r="F42" s="77">
        <v>39783</v>
      </c>
      <c r="G42" s="53">
        <v>91</v>
      </c>
      <c r="H42" s="53" t="s">
        <v>124</v>
      </c>
      <c r="I42" s="53" t="s">
        <v>153</v>
      </c>
      <c r="J42" s="69">
        <f t="shared" ca="1" si="0"/>
        <v>12.528767123287672</v>
      </c>
    </row>
    <row r="43" spans="2:14">
      <c r="B43" s="70">
        <v>35</v>
      </c>
      <c r="C43" s="71" t="s">
        <v>169</v>
      </c>
      <c r="D43" s="70" t="s">
        <v>123</v>
      </c>
      <c r="E43" s="70" t="s">
        <v>230</v>
      </c>
      <c r="F43" s="78">
        <v>39783</v>
      </c>
      <c r="G43" s="70">
        <v>130</v>
      </c>
      <c r="H43" s="70" t="s">
        <v>124</v>
      </c>
      <c r="I43" s="70" t="s">
        <v>129</v>
      </c>
      <c r="J43" s="72">
        <f t="shared" ca="1" si="0"/>
        <v>12.528767123287672</v>
      </c>
    </row>
    <row r="44" spans="2:14">
      <c r="B44" s="53">
        <v>36</v>
      </c>
      <c r="C44" s="4" t="s">
        <v>170</v>
      </c>
      <c r="D44" s="53" t="s">
        <v>247</v>
      </c>
      <c r="E44" s="53" t="s">
        <v>230</v>
      </c>
      <c r="F44" s="77">
        <v>39814</v>
      </c>
      <c r="G44" s="53">
        <v>137</v>
      </c>
      <c r="H44" s="53" t="s">
        <v>124</v>
      </c>
      <c r="I44" s="53" t="s">
        <v>134</v>
      </c>
      <c r="J44" s="69">
        <f t="shared" ca="1" si="0"/>
        <v>12.443835616438356</v>
      </c>
      <c r="M44" s="68" t="s">
        <v>146</v>
      </c>
      <c r="N44" s="68" t="s">
        <v>121</v>
      </c>
    </row>
    <row r="45" spans="2:14">
      <c r="B45" s="53">
        <v>37</v>
      </c>
      <c r="C45" s="4" t="s">
        <v>151</v>
      </c>
      <c r="D45" s="53" t="s">
        <v>245</v>
      </c>
      <c r="E45" s="53" t="s">
        <v>230</v>
      </c>
      <c r="F45" s="77">
        <v>39845</v>
      </c>
      <c r="G45" s="53">
        <v>106</v>
      </c>
      <c r="H45" s="53" t="s">
        <v>124</v>
      </c>
      <c r="I45" s="53" t="s">
        <v>242</v>
      </c>
      <c r="J45" s="69">
        <f t="shared" ca="1" si="0"/>
        <v>12.358904109589041</v>
      </c>
      <c r="L45" s="4" t="s">
        <v>230</v>
      </c>
      <c r="M45" s="4">
        <f>COUNTIF($E$9:$E$948,$L45)</f>
        <v>37</v>
      </c>
      <c r="N45" s="73">
        <f>SUMIF($E$9:$E$948,L45,$G$9:$G$948)</f>
        <v>4434</v>
      </c>
    </row>
    <row r="46" spans="2:14">
      <c r="B46" s="53">
        <v>38</v>
      </c>
      <c r="C46" s="4" t="s">
        <v>139</v>
      </c>
      <c r="D46" s="53" t="s">
        <v>245</v>
      </c>
      <c r="E46" s="53" t="s">
        <v>232</v>
      </c>
      <c r="F46" s="77">
        <v>39873</v>
      </c>
      <c r="G46" s="53">
        <v>105</v>
      </c>
      <c r="H46" s="53" t="s">
        <v>124</v>
      </c>
      <c r="I46" s="53" t="s">
        <v>139</v>
      </c>
      <c r="J46" s="69">
        <f t="shared" ca="1" si="0"/>
        <v>12.282191780821918</v>
      </c>
      <c r="L46" s="4" t="s">
        <v>231</v>
      </c>
      <c r="M46" s="4">
        <f>COUNTIF($E$9:$E$948,$L46)</f>
        <v>25</v>
      </c>
      <c r="N46" s="73">
        <f>SUMIF($E$9:$E$948,L46,$G$9:$G$948)</f>
        <v>2893</v>
      </c>
    </row>
    <row r="47" spans="2:14">
      <c r="B47" s="53">
        <v>39</v>
      </c>
      <c r="C47" s="4" t="s">
        <v>171</v>
      </c>
      <c r="D47" s="53" t="s">
        <v>123</v>
      </c>
      <c r="E47" s="53" t="s">
        <v>236</v>
      </c>
      <c r="F47" s="77">
        <v>39873</v>
      </c>
      <c r="G47" s="53">
        <v>103</v>
      </c>
      <c r="H47" s="53" t="s">
        <v>124</v>
      </c>
      <c r="I47" s="53" t="s">
        <v>172</v>
      </c>
      <c r="J47" s="69">
        <f t="shared" ca="1" si="0"/>
        <v>12.282191780821918</v>
      </c>
      <c r="L47" s="44" t="s">
        <v>235</v>
      </c>
      <c r="M47" s="4">
        <f>COUNTIF($E$9:$E$948,$L47)</f>
        <v>12</v>
      </c>
      <c r="N47" s="73">
        <f>SUMIF($E$9:$E$948,L47,$G$9:$G$948)</f>
        <v>1264</v>
      </c>
    </row>
    <row r="48" spans="2:14">
      <c r="B48" s="53">
        <v>40</v>
      </c>
      <c r="C48" s="4" t="s">
        <v>173</v>
      </c>
      <c r="D48" s="53" t="s">
        <v>123</v>
      </c>
      <c r="E48" s="53" t="s">
        <v>230</v>
      </c>
      <c r="F48" s="77">
        <v>39965</v>
      </c>
      <c r="G48" s="53">
        <v>124</v>
      </c>
      <c r="H48" s="53" t="s">
        <v>124</v>
      </c>
      <c r="I48" s="53" t="s">
        <v>163</v>
      </c>
      <c r="J48" s="69">
        <f t="shared" ca="1" si="0"/>
        <v>12.03013698630137</v>
      </c>
      <c r="L48" s="4" t="s">
        <v>236</v>
      </c>
      <c r="M48" s="4">
        <f>COUNTIF($E$9:$E$948,$L48)</f>
        <v>19</v>
      </c>
      <c r="N48" s="73">
        <f>SUMIF($E$9:$E$948,L48,$G$9:$G$948)</f>
        <v>2019</v>
      </c>
    </row>
    <row r="49" spans="2:14">
      <c r="B49" s="53">
        <v>41</v>
      </c>
      <c r="C49" s="4" t="s">
        <v>174</v>
      </c>
      <c r="D49" s="53" t="s">
        <v>123</v>
      </c>
      <c r="E49" s="53" t="s">
        <v>236</v>
      </c>
      <c r="F49" s="77">
        <v>39965</v>
      </c>
      <c r="G49" s="53">
        <v>109</v>
      </c>
      <c r="H49" s="53" t="s">
        <v>124</v>
      </c>
      <c r="I49" s="53" t="s">
        <v>174</v>
      </c>
      <c r="J49" s="69">
        <f t="shared" ca="1" si="0"/>
        <v>12.03013698630137</v>
      </c>
      <c r="L49" s="3" t="s">
        <v>232</v>
      </c>
      <c r="M49" s="3">
        <f>COUNTIF($E$9:$E$948,$L49)</f>
        <v>5</v>
      </c>
      <c r="N49" s="74">
        <f>SUMIF($E$9:$E$948,L49,$G$9:$G$948)</f>
        <v>482</v>
      </c>
    </row>
    <row r="50" spans="2:14">
      <c r="B50" s="53">
        <v>42</v>
      </c>
      <c r="C50" s="4" t="s">
        <v>175</v>
      </c>
      <c r="D50" s="53" t="s">
        <v>245</v>
      </c>
      <c r="E50" s="53" t="s">
        <v>231</v>
      </c>
      <c r="F50" s="77">
        <v>39965</v>
      </c>
      <c r="G50" s="53">
        <v>134</v>
      </c>
      <c r="H50" s="53" t="s">
        <v>124</v>
      </c>
      <c r="I50" s="53" t="s">
        <v>242</v>
      </c>
      <c r="J50" s="69">
        <f t="shared" ca="1" si="0"/>
        <v>12.03013698630137</v>
      </c>
      <c r="L50" s="4" t="s">
        <v>6</v>
      </c>
      <c r="M50" s="4">
        <f>SUM(M45:M49)</f>
        <v>98</v>
      </c>
      <c r="N50" s="73">
        <f>SUM(N45:N49)</f>
        <v>11092</v>
      </c>
    </row>
    <row r="51" spans="2:14">
      <c r="B51" s="53">
        <v>43</v>
      </c>
      <c r="C51" s="4" t="s">
        <v>160</v>
      </c>
      <c r="D51" s="53" t="s">
        <v>123</v>
      </c>
      <c r="E51" s="53" t="s">
        <v>235</v>
      </c>
      <c r="F51" s="77">
        <v>40057</v>
      </c>
      <c r="G51" s="53">
        <v>124</v>
      </c>
      <c r="H51" s="53" t="s">
        <v>124</v>
      </c>
      <c r="I51" s="53" t="s">
        <v>160</v>
      </c>
      <c r="J51" s="69">
        <f t="shared" ca="1" si="0"/>
        <v>11.778082191780822</v>
      </c>
    </row>
    <row r="52" spans="2:14">
      <c r="B52" s="53">
        <v>44</v>
      </c>
      <c r="C52" s="4" t="s">
        <v>176</v>
      </c>
      <c r="D52" s="53" t="s">
        <v>123</v>
      </c>
      <c r="E52" s="53" t="s">
        <v>236</v>
      </c>
      <c r="F52" s="77">
        <v>40148</v>
      </c>
      <c r="G52" s="53">
        <v>107</v>
      </c>
      <c r="H52" s="53" t="s">
        <v>124</v>
      </c>
      <c r="I52" s="53" t="s">
        <v>125</v>
      </c>
      <c r="J52" s="69">
        <f t="shared" ca="1" si="0"/>
        <v>11.528767123287672</v>
      </c>
    </row>
    <row r="53" spans="2:14">
      <c r="B53" s="70">
        <v>45</v>
      </c>
      <c r="C53" s="71" t="s">
        <v>142</v>
      </c>
      <c r="D53" s="70" t="s">
        <v>245</v>
      </c>
      <c r="E53" s="70" t="s">
        <v>235</v>
      </c>
      <c r="F53" s="78">
        <v>40118</v>
      </c>
      <c r="G53" s="70">
        <v>106</v>
      </c>
      <c r="H53" s="70" t="s">
        <v>124</v>
      </c>
      <c r="I53" s="70" t="s">
        <v>143</v>
      </c>
      <c r="J53" s="72">
        <f t="shared" ca="1" si="0"/>
        <v>11.610958904109589</v>
      </c>
    </row>
    <row r="54" spans="2:14">
      <c r="B54" s="53">
        <v>46</v>
      </c>
      <c r="C54" s="4" t="s">
        <v>177</v>
      </c>
      <c r="D54" s="53" t="s">
        <v>245</v>
      </c>
      <c r="E54" s="53" t="s">
        <v>235</v>
      </c>
      <c r="F54" s="77">
        <v>40210</v>
      </c>
      <c r="G54" s="53">
        <v>107</v>
      </c>
      <c r="H54" s="53" t="s">
        <v>124</v>
      </c>
      <c r="I54" s="53" t="s">
        <v>145</v>
      </c>
      <c r="J54" s="69">
        <f t="shared" ca="1" si="0"/>
        <v>11.358904109589041</v>
      </c>
    </row>
    <row r="55" spans="2:14">
      <c r="B55" s="53">
        <v>47</v>
      </c>
      <c r="C55" s="4" t="s">
        <v>138</v>
      </c>
      <c r="D55" s="53" t="s">
        <v>245</v>
      </c>
      <c r="E55" s="53" t="s">
        <v>230</v>
      </c>
      <c r="F55" s="77">
        <v>40238</v>
      </c>
      <c r="G55" s="53">
        <v>128</v>
      </c>
      <c r="H55" s="53" t="s">
        <v>124</v>
      </c>
      <c r="I55" s="53" t="s">
        <v>139</v>
      </c>
      <c r="J55" s="69">
        <f t="shared" ca="1" si="0"/>
        <v>11.282191780821918</v>
      </c>
    </row>
    <row r="56" spans="2:14">
      <c r="B56" s="53">
        <v>48</v>
      </c>
      <c r="C56" s="4" t="s">
        <v>178</v>
      </c>
      <c r="D56" s="53" t="s">
        <v>123</v>
      </c>
      <c r="E56" s="53" t="s">
        <v>231</v>
      </c>
      <c r="F56" s="77">
        <v>40238</v>
      </c>
      <c r="G56" s="53">
        <v>118</v>
      </c>
      <c r="H56" s="53" t="s">
        <v>124</v>
      </c>
      <c r="I56" s="53" t="s">
        <v>160</v>
      </c>
      <c r="J56" s="69">
        <f t="shared" ca="1" si="0"/>
        <v>11.282191780821918</v>
      </c>
    </row>
    <row r="57" spans="2:14">
      <c r="B57" s="53">
        <v>49</v>
      </c>
      <c r="C57" s="4" t="s">
        <v>179</v>
      </c>
      <c r="D57" s="53" t="s">
        <v>123</v>
      </c>
      <c r="E57" s="53" t="s">
        <v>230</v>
      </c>
      <c r="F57" s="77">
        <v>40483</v>
      </c>
      <c r="G57" s="53">
        <v>109</v>
      </c>
      <c r="H57" s="53" t="s">
        <v>124</v>
      </c>
      <c r="I57" s="53" t="s">
        <v>156</v>
      </c>
      <c r="J57" s="69">
        <f t="shared" ca="1" si="0"/>
        <v>10.610958904109589</v>
      </c>
    </row>
    <row r="58" spans="2:14">
      <c r="B58" s="70">
        <v>50</v>
      </c>
      <c r="C58" s="71" t="s">
        <v>180</v>
      </c>
      <c r="D58" s="70" t="s">
        <v>123</v>
      </c>
      <c r="E58" s="70" t="s">
        <v>231</v>
      </c>
      <c r="F58" s="78">
        <v>40513</v>
      </c>
      <c r="G58" s="70">
        <v>109</v>
      </c>
      <c r="H58" s="70" t="s">
        <v>124</v>
      </c>
      <c r="I58" s="70" t="s">
        <v>241</v>
      </c>
      <c r="J58" s="72">
        <f t="shared" ca="1" si="0"/>
        <v>10.528767123287672</v>
      </c>
    </row>
    <row r="59" spans="2:14">
      <c r="B59" s="53">
        <v>51</v>
      </c>
      <c r="C59" s="4" t="s">
        <v>181</v>
      </c>
      <c r="D59" s="53" t="s">
        <v>123</v>
      </c>
      <c r="E59" s="53" t="s">
        <v>231</v>
      </c>
      <c r="F59" s="77">
        <v>40603</v>
      </c>
      <c r="G59" s="53">
        <v>109</v>
      </c>
      <c r="H59" s="53" t="s">
        <v>124</v>
      </c>
      <c r="I59" s="53" t="s">
        <v>160</v>
      </c>
      <c r="J59" s="69">
        <f t="shared" ca="1" si="0"/>
        <v>10.282191780821918</v>
      </c>
    </row>
    <row r="60" spans="2:14">
      <c r="B60" s="53">
        <v>52</v>
      </c>
      <c r="C60" s="4" t="s">
        <v>182</v>
      </c>
      <c r="D60" s="53" t="s">
        <v>123</v>
      </c>
      <c r="E60" s="53" t="s">
        <v>231</v>
      </c>
      <c r="F60" s="77">
        <v>40634</v>
      </c>
      <c r="G60" s="53">
        <v>130</v>
      </c>
      <c r="H60" s="53" t="s">
        <v>124</v>
      </c>
      <c r="I60" s="53" t="s">
        <v>183</v>
      </c>
      <c r="J60" s="69">
        <f t="shared" ca="1" si="0"/>
        <v>10.197260273972603</v>
      </c>
    </row>
    <row r="61" spans="2:14">
      <c r="B61" s="53">
        <v>53</v>
      </c>
      <c r="C61" s="4" t="s">
        <v>184</v>
      </c>
      <c r="D61" s="53" t="s">
        <v>123</v>
      </c>
      <c r="E61" s="53" t="s">
        <v>236</v>
      </c>
      <c r="F61" s="77">
        <v>40664</v>
      </c>
      <c r="G61" s="53">
        <v>115</v>
      </c>
      <c r="H61" s="53" t="s">
        <v>124</v>
      </c>
      <c r="I61" s="53" t="s">
        <v>125</v>
      </c>
      <c r="J61" s="69">
        <f t="shared" ca="1" si="0"/>
        <v>10.115068493150686</v>
      </c>
    </row>
    <row r="62" spans="2:14">
      <c r="B62" s="53">
        <v>54</v>
      </c>
      <c r="C62" s="4" t="s">
        <v>185</v>
      </c>
      <c r="D62" s="53" t="s">
        <v>123</v>
      </c>
      <c r="E62" s="53" t="s">
        <v>231</v>
      </c>
      <c r="F62" s="77">
        <v>40695</v>
      </c>
      <c r="G62" s="53">
        <v>133</v>
      </c>
      <c r="H62" s="53" t="s">
        <v>124</v>
      </c>
      <c r="I62" s="53" t="s">
        <v>163</v>
      </c>
      <c r="J62" s="69">
        <f t="shared" ca="1" si="0"/>
        <v>10.03013698630137</v>
      </c>
    </row>
    <row r="63" spans="2:14">
      <c r="B63" s="53">
        <v>55</v>
      </c>
      <c r="C63" s="4" t="s">
        <v>160</v>
      </c>
      <c r="D63" s="53" t="s">
        <v>245</v>
      </c>
      <c r="E63" s="53" t="s">
        <v>235</v>
      </c>
      <c r="F63" s="77">
        <v>40725</v>
      </c>
      <c r="G63" s="53">
        <v>104</v>
      </c>
      <c r="H63" s="53" t="s">
        <v>124</v>
      </c>
      <c r="I63" s="53" t="s">
        <v>160</v>
      </c>
      <c r="J63" s="69">
        <f t="shared" ca="1" si="0"/>
        <v>9.9479452054794528</v>
      </c>
    </row>
    <row r="64" spans="2:14">
      <c r="B64" s="53">
        <v>56</v>
      </c>
      <c r="C64" s="4" t="s">
        <v>186</v>
      </c>
      <c r="D64" s="53" t="s">
        <v>123</v>
      </c>
      <c r="E64" s="53" t="s">
        <v>230</v>
      </c>
      <c r="F64" s="77">
        <v>40784</v>
      </c>
      <c r="G64" s="53">
        <v>123</v>
      </c>
      <c r="H64" s="53" t="s">
        <v>124</v>
      </c>
      <c r="I64" s="53" t="s">
        <v>186</v>
      </c>
      <c r="J64" s="69">
        <f t="shared" ca="1" si="0"/>
        <v>9.786301369863013</v>
      </c>
    </row>
    <row r="65" spans="2:10">
      <c r="B65" s="53">
        <v>57</v>
      </c>
      <c r="C65" s="4" t="s">
        <v>187</v>
      </c>
      <c r="D65" s="53" t="s">
        <v>123</v>
      </c>
      <c r="E65" s="53" t="s">
        <v>236</v>
      </c>
      <c r="F65" s="77">
        <v>40791</v>
      </c>
      <c r="G65" s="53">
        <v>103</v>
      </c>
      <c r="H65" s="53" t="s">
        <v>124</v>
      </c>
      <c r="I65" s="53" t="s">
        <v>134</v>
      </c>
      <c r="J65" s="69">
        <f t="shared" ca="1" si="0"/>
        <v>9.7671232876712324</v>
      </c>
    </row>
    <row r="66" spans="2:10">
      <c r="B66" s="53">
        <v>58</v>
      </c>
      <c r="C66" s="4" t="s">
        <v>188</v>
      </c>
      <c r="D66" s="53" t="s">
        <v>123</v>
      </c>
      <c r="E66" s="53" t="s">
        <v>231</v>
      </c>
      <c r="F66" s="77">
        <v>40799</v>
      </c>
      <c r="G66" s="53">
        <v>135</v>
      </c>
      <c r="H66" s="53" t="s">
        <v>124</v>
      </c>
      <c r="I66" s="53" t="s">
        <v>143</v>
      </c>
      <c r="J66" s="69">
        <f t="shared" ca="1" si="0"/>
        <v>9.7452054794520553</v>
      </c>
    </row>
    <row r="67" spans="2:10">
      <c r="B67" s="53">
        <v>59</v>
      </c>
      <c r="C67" s="4" t="s">
        <v>189</v>
      </c>
      <c r="D67" s="53" t="s">
        <v>123</v>
      </c>
      <c r="E67" s="53" t="s">
        <v>231</v>
      </c>
      <c r="F67" s="77">
        <v>40820</v>
      </c>
      <c r="G67" s="53">
        <v>108</v>
      </c>
      <c r="H67" s="53" t="s">
        <v>124</v>
      </c>
      <c r="I67" s="53" t="s">
        <v>135</v>
      </c>
      <c r="J67" s="69">
        <f t="shared" ca="1" si="0"/>
        <v>9.6876712328767116</v>
      </c>
    </row>
    <row r="68" spans="2:10">
      <c r="B68" s="53">
        <v>60</v>
      </c>
      <c r="C68" s="4" t="s">
        <v>190</v>
      </c>
      <c r="D68" s="53" t="s">
        <v>245</v>
      </c>
      <c r="E68" s="53" t="s">
        <v>235</v>
      </c>
      <c r="F68" s="77">
        <v>40844</v>
      </c>
      <c r="G68" s="53">
        <v>106</v>
      </c>
      <c r="H68" s="53" t="s">
        <v>124</v>
      </c>
      <c r="I68" s="53" t="s">
        <v>148</v>
      </c>
      <c r="J68" s="69">
        <f t="shared" ca="1" si="0"/>
        <v>9.6219178082191785</v>
      </c>
    </row>
    <row r="69" spans="2:10">
      <c r="B69" s="53">
        <v>61</v>
      </c>
      <c r="C69" s="4" t="s">
        <v>192</v>
      </c>
      <c r="D69" s="53" t="s">
        <v>123</v>
      </c>
      <c r="E69" s="53" t="s">
        <v>230</v>
      </c>
      <c r="F69" s="77">
        <v>40863</v>
      </c>
      <c r="G69" s="53">
        <v>116</v>
      </c>
      <c r="H69" s="53" t="s">
        <v>124</v>
      </c>
      <c r="I69" s="53" t="s">
        <v>193</v>
      </c>
      <c r="J69" s="69">
        <f t="shared" ca="1" si="0"/>
        <v>9.5698630136986296</v>
      </c>
    </row>
    <row r="70" spans="2:10">
      <c r="B70" s="70">
        <v>62</v>
      </c>
      <c r="C70" s="71" t="s">
        <v>194</v>
      </c>
      <c r="D70" s="70" t="s">
        <v>123</v>
      </c>
      <c r="E70" s="70" t="s">
        <v>231</v>
      </c>
      <c r="F70" s="78">
        <v>40897</v>
      </c>
      <c r="G70" s="70">
        <v>129</v>
      </c>
      <c r="H70" s="70" t="s">
        <v>124</v>
      </c>
      <c r="I70" s="70" t="s">
        <v>191</v>
      </c>
      <c r="J70" s="72">
        <f t="shared" ca="1" si="0"/>
        <v>9.4767123287671229</v>
      </c>
    </row>
    <row r="71" spans="2:10">
      <c r="B71" s="53">
        <v>63</v>
      </c>
      <c r="C71" s="4" t="s">
        <v>195</v>
      </c>
      <c r="D71" s="53" t="s">
        <v>123</v>
      </c>
      <c r="E71" s="53" t="s">
        <v>230</v>
      </c>
      <c r="F71" s="77">
        <v>40939</v>
      </c>
      <c r="G71" s="53">
        <v>120</v>
      </c>
      <c r="H71" s="53" t="s">
        <v>124</v>
      </c>
      <c r="I71" s="53" t="s">
        <v>156</v>
      </c>
      <c r="J71" s="69">
        <f t="shared" ca="1" si="0"/>
        <v>9.3616438356164391</v>
      </c>
    </row>
    <row r="72" spans="2:10">
      <c r="B72" s="53">
        <v>64</v>
      </c>
      <c r="C72" s="4" t="s">
        <v>191</v>
      </c>
      <c r="D72" s="53" t="s">
        <v>123</v>
      </c>
      <c r="E72" s="53" t="s">
        <v>230</v>
      </c>
      <c r="F72" s="77">
        <v>41004</v>
      </c>
      <c r="G72" s="53">
        <v>110</v>
      </c>
      <c r="H72" s="53" t="s">
        <v>124</v>
      </c>
      <c r="I72" s="53" t="s">
        <v>191</v>
      </c>
      <c r="J72" s="69">
        <f t="shared" ca="1" si="0"/>
        <v>9.1835616438356169</v>
      </c>
    </row>
    <row r="73" spans="2:10">
      <c r="B73" s="53">
        <v>65</v>
      </c>
      <c r="C73" s="4" t="s">
        <v>127</v>
      </c>
      <c r="D73" s="53" t="s">
        <v>246</v>
      </c>
      <c r="E73" s="53" t="s">
        <v>236</v>
      </c>
      <c r="F73" s="77">
        <v>41113</v>
      </c>
      <c r="G73" s="53">
        <v>120</v>
      </c>
      <c r="H73" s="53" t="s">
        <v>124</v>
      </c>
      <c r="I73" s="53" t="s">
        <v>241</v>
      </c>
      <c r="J73" s="69">
        <f t="shared" ca="1" si="0"/>
        <v>8.8849315068493144</v>
      </c>
    </row>
    <row r="74" spans="2:10">
      <c r="B74" s="53">
        <v>66</v>
      </c>
      <c r="C74" s="4" t="s">
        <v>197</v>
      </c>
      <c r="D74" s="53" t="s">
        <v>123</v>
      </c>
      <c r="E74" s="53" t="s">
        <v>230</v>
      </c>
      <c r="F74" s="77">
        <v>41114</v>
      </c>
      <c r="G74" s="53">
        <f>127+28</f>
        <v>155</v>
      </c>
      <c r="H74" s="53" t="s">
        <v>124</v>
      </c>
      <c r="I74" s="53" t="s">
        <v>196</v>
      </c>
      <c r="J74" s="69">
        <f t="shared" ref="J74:J106" ca="1" si="1">(TODAY()-F74)/365</f>
        <v>8.882191780821918</v>
      </c>
    </row>
    <row r="75" spans="2:10">
      <c r="B75" s="53">
        <v>67</v>
      </c>
      <c r="C75" s="4" t="s">
        <v>198</v>
      </c>
      <c r="D75" s="53" t="s">
        <v>123</v>
      </c>
      <c r="E75" s="53" t="s">
        <v>231</v>
      </c>
      <c r="F75" s="77">
        <v>41177</v>
      </c>
      <c r="G75" s="53">
        <v>135</v>
      </c>
      <c r="H75" s="53" t="s">
        <v>124</v>
      </c>
      <c r="I75" s="53" t="s">
        <v>130</v>
      </c>
      <c r="J75" s="69">
        <f t="shared" ca="1" si="1"/>
        <v>8.7095890410958905</v>
      </c>
    </row>
    <row r="76" spans="2:10">
      <c r="B76" s="53">
        <v>68</v>
      </c>
      <c r="C76" s="4" t="s">
        <v>199</v>
      </c>
      <c r="D76" s="53" t="s">
        <v>123</v>
      </c>
      <c r="E76" s="53" t="s">
        <v>231</v>
      </c>
      <c r="F76" s="77">
        <v>41198</v>
      </c>
      <c r="G76" s="53">
        <v>120</v>
      </c>
      <c r="H76" s="53" t="s">
        <v>124</v>
      </c>
      <c r="I76" s="53" t="s">
        <v>199</v>
      </c>
      <c r="J76" s="69">
        <f t="shared" ca="1" si="1"/>
        <v>8.6520547945205486</v>
      </c>
    </row>
    <row r="77" spans="2:10">
      <c r="B77" s="53">
        <v>69</v>
      </c>
      <c r="C77" s="4" t="s">
        <v>200</v>
      </c>
      <c r="D77" s="53" t="s">
        <v>123</v>
      </c>
      <c r="E77" s="53" t="s">
        <v>230</v>
      </c>
      <c r="F77" s="77">
        <v>41220</v>
      </c>
      <c r="G77" s="53">
        <v>134</v>
      </c>
      <c r="H77" s="53" t="s">
        <v>201</v>
      </c>
      <c r="I77" s="53" t="s">
        <v>201</v>
      </c>
      <c r="J77" s="69">
        <f t="shared" ca="1" si="1"/>
        <v>8.5917808219178085</v>
      </c>
    </row>
    <row r="78" spans="2:10">
      <c r="B78" s="53">
        <v>70</v>
      </c>
      <c r="C78" s="4" t="s">
        <v>202</v>
      </c>
      <c r="D78" s="53" t="s">
        <v>123</v>
      </c>
      <c r="E78" s="53" t="s">
        <v>236</v>
      </c>
      <c r="F78" s="77">
        <v>41254</v>
      </c>
      <c r="G78" s="53">
        <v>126</v>
      </c>
      <c r="H78" s="53" t="s">
        <v>124</v>
      </c>
      <c r="I78" s="53" t="s">
        <v>160</v>
      </c>
      <c r="J78" s="69">
        <f t="shared" ca="1" si="1"/>
        <v>8.4986301369863018</v>
      </c>
    </row>
    <row r="79" spans="2:10">
      <c r="B79" s="70">
        <v>71</v>
      </c>
      <c r="C79" s="71" t="s">
        <v>203</v>
      </c>
      <c r="D79" s="70" t="s">
        <v>123</v>
      </c>
      <c r="E79" s="70" t="s">
        <v>230</v>
      </c>
      <c r="F79" s="78">
        <v>41263</v>
      </c>
      <c r="G79" s="70">
        <v>127</v>
      </c>
      <c r="H79" s="70" t="s">
        <v>124</v>
      </c>
      <c r="I79" s="70" t="s">
        <v>242</v>
      </c>
      <c r="J79" s="72">
        <f t="shared" ca="1" si="1"/>
        <v>8.4739726027397264</v>
      </c>
    </row>
    <row r="80" spans="2:10">
      <c r="B80" s="53">
        <v>72</v>
      </c>
      <c r="C80" s="4" t="s">
        <v>204</v>
      </c>
      <c r="D80" s="53" t="s">
        <v>123</v>
      </c>
      <c r="E80" s="53" t="s">
        <v>235</v>
      </c>
      <c r="F80" s="77">
        <v>41339</v>
      </c>
      <c r="G80" s="53">
        <v>109</v>
      </c>
      <c r="H80" s="53" t="s">
        <v>124</v>
      </c>
      <c r="I80" s="53" t="s">
        <v>143</v>
      </c>
      <c r="J80" s="69">
        <f t="shared" ca="1" si="1"/>
        <v>8.2657534246575342</v>
      </c>
    </row>
    <row r="81" spans="2:10">
      <c r="B81" s="53">
        <v>73</v>
      </c>
      <c r="C81" s="4" t="s">
        <v>205</v>
      </c>
      <c r="D81" s="53" t="s">
        <v>247</v>
      </c>
      <c r="E81" s="53" t="s">
        <v>231</v>
      </c>
      <c r="F81" s="77">
        <v>41440</v>
      </c>
      <c r="G81" s="53">
        <v>159</v>
      </c>
      <c r="H81" s="53" t="s">
        <v>124</v>
      </c>
      <c r="I81" s="53" t="s">
        <v>134</v>
      </c>
      <c r="J81" s="69">
        <f t="shared" ca="1" si="1"/>
        <v>7.9890410958904106</v>
      </c>
    </row>
    <row r="82" spans="2:10">
      <c r="B82" s="53">
        <v>74</v>
      </c>
      <c r="C82" s="4" t="s">
        <v>205</v>
      </c>
      <c r="D82" s="53" t="s">
        <v>246</v>
      </c>
      <c r="E82" s="53" t="s">
        <v>231</v>
      </c>
      <c r="F82" s="77">
        <v>41501</v>
      </c>
      <c r="G82" s="53">
        <v>39</v>
      </c>
      <c r="H82" s="53" t="s">
        <v>124</v>
      </c>
      <c r="I82" s="53" t="s">
        <v>134</v>
      </c>
      <c r="J82" s="69">
        <f t="shared" ca="1" si="1"/>
        <v>7.8219178082191778</v>
      </c>
    </row>
    <row r="83" spans="2:10">
      <c r="B83" s="53">
        <v>75</v>
      </c>
      <c r="C83" s="4" t="s">
        <v>206</v>
      </c>
      <c r="D83" s="53" t="s">
        <v>123</v>
      </c>
      <c r="E83" s="53" t="s">
        <v>236</v>
      </c>
      <c r="F83" s="77">
        <v>41549</v>
      </c>
      <c r="G83" s="53">
        <v>103</v>
      </c>
      <c r="H83" s="53" t="s">
        <v>124</v>
      </c>
      <c r="I83" s="53" t="s">
        <v>206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207</v>
      </c>
      <c r="D84" s="53" t="s">
        <v>123</v>
      </c>
      <c r="E84" s="53" t="s">
        <v>236</v>
      </c>
      <c r="F84" s="77">
        <v>41570</v>
      </c>
      <c r="G84" s="53">
        <v>116</v>
      </c>
      <c r="H84" s="53" t="s">
        <v>124</v>
      </c>
      <c r="I84" s="53" t="s">
        <v>206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234</v>
      </c>
      <c r="D85" s="53" t="s">
        <v>247</v>
      </c>
      <c r="E85" s="53" t="s">
        <v>230</v>
      </c>
      <c r="F85" s="77">
        <v>41626</v>
      </c>
      <c r="G85" s="53">
        <v>124</v>
      </c>
      <c r="H85" s="53" t="s">
        <v>124</v>
      </c>
      <c r="I85" s="53" t="s">
        <v>134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208</v>
      </c>
      <c r="D86" s="53" t="s">
        <v>123</v>
      </c>
      <c r="E86" s="53" t="s">
        <v>230</v>
      </c>
      <c r="F86" s="77">
        <v>41628</v>
      </c>
      <c r="G86" s="53">
        <v>124</v>
      </c>
      <c r="H86" s="53" t="s">
        <v>124</v>
      </c>
      <c r="I86" s="53" t="s">
        <v>209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189</v>
      </c>
      <c r="D87" s="53" t="s">
        <v>245</v>
      </c>
      <c r="E87" s="53" t="s">
        <v>231</v>
      </c>
      <c r="F87" s="77">
        <v>41628</v>
      </c>
      <c r="G87" s="53">
        <v>113</v>
      </c>
      <c r="H87" s="53" t="s">
        <v>124</v>
      </c>
      <c r="I87" s="53" t="s">
        <v>135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210</v>
      </c>
      <c r="D88" s="53" t="s">
        <v>123</v>
      </c>
      <c r="E88" s="53" t="s">
        <v>230</v>
      </c>
      <c r="F88" s="77">
        <v>41628</v>
      </c>
      <c r="G88" s="53">
        <v>127</v>
      </c>
      <c r="H88" s="53" t="s">
        <v>211</v>
      </c>
      <c r="I88" s="53" t="s">
        <v>211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212</v>
      </c>
      <c r="D89" s="53" t="s">
        <v>123</v>
      </c>
      <c r="E89" s="53" t="s">
        <v>231</v>
      </c>
      <c r="F89" s="77">
        <v>41618</v>
      </c>
      <c r="G89" s="53">
        <v>98</v>
      </c>
      <c r="H89" s="53" t="s">
        <v>124</v>
      </c>
      <c r="I89" s="53" t="s">
        <v>156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213</v>
      </c>
      <c r="D90" s="70" t="s">
        <v>123</v>
      </c>
      <c r="E90" s="70" t="s">
        <v>231</v>
      </c>
      <c r="F90" s="78">
        <v>41628</v>
      </c>
      <c r="G90" s="70">
        <v>122</v>
      </c>
      <c r="H90" s="70" t="s">
        <v>124</v>
      </c>
      <c r="I90" s="70" t="s">
        <v>132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214</v>
      </c>
      <c r="D91" s="53" t="s">
        <v>245</v>
      </c>
      <c r="E91" s="53" t="s">
        <v>236</v>
      </c>
      <c r="F91" s="77">
        <v>41683</v>
      </c>
      <c r="G91" s="53">
        <v>109</v>
      </c>
      <c r="H91" s="53" t="s">
        <v>124</v>
      </c>
      <c r="I91" s="53" t="s">
        <v>191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215</v>
      </c>
      <c r="D92" s="53" t="s">
        <v>245</v>
      </c>
      <c r="E92" s="53" t="s">
        <v>231</v>
      </c>
      <c r="F92" s="77">
        <v>41687</v>
      </c>
      <c r="G92" s="53">
        <v>124</v>
      </c>
      <c r="H92" s="53" t="s">
        <v>124</v>
      </c>
      <c r="I92" s="53" t="s">
        <v>191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216</v>
      </c>
      <c r="D93" s="53" t="s">
        <v>123</v>
      </c>
      <c r="E93" s="53" t="s">
        <v>236</v>
      </c>
      <c r="F93" s="77">
        <v>41724</v>
      </c>
      <c r="G93" s="75">
        <v>108</v>
      </c>
      <c r="H93" s="53" t="s">
        <v>124</v>
      </c>
      <c r="I93" s="53" t="s">
        <v>135</v>
      </c>
      <c r="J93" s="69">
        <f t="shared" ca="1" si="1"/>
        <v>7.2109589041095887</v>
      </c>
    </row>
    <row r="94" spans="2:10">
      <c r="B94" s="53">
        <v>86</v>
      </c>
      <c r="C94" s="4" t="s">
        <v>237</v>
      </c>
      <c r="D94" s="53" t="s">
        <v>123</v>
      </c>
      <c r="E94" s="53" t="s">
        <v>231</v>
      </c>
      <c r="F94" s="77">
        <v>41788</v>
      </c>
      <c r="G94" s="75">
        <v>108</v>
      </c>
      <c r="H94" s="53" t="s">
        <v>124</v>
      </c>
      <c r="I94" s="53" t="s">
        <v>196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238</v>
      </c>
      <c r="D95" s="53" t="s">
        <v>123</v>
      </c>
      <c r="E95" s="53" t="s">
        <v>236</v>
      </c>
      <c r="F95" s="77">
        <v>41863</v>
      </c>
      <c r="G95" s="75">
        <v>115</v>
      </c>
      <c r="H95" s="53" t="s">
        <v>124</v>
      </c>
      <c r="I95" s="53" t="s">
        <v>129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239</v>
      </c>
      <c r="D96" s="53" t="s">
        <v>123</v>
      </c>
      <c r="E96" s="53" t="s">
        <v>235</v>
      </c>
      <c r="F96" s="77">
        <v>41900</v>
      </c>
      <c r="G96" s="75">
        <v>135</v>
      </c>
      <c r="H96" s="53" t="s">
        <v>124</v>
      </c>
      <c r="I96" s="53" t="s">
        <v>134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189</v>
      </c>
      <c r="D97" s="53" t="s">
        <v>246</v>
      </c>
      <c r="E97" s="53" t="s">
        <v>231</v>
      </c>
      <c r="F97" s="77">
        <v>41908</v>
      </c>
      <c r="G97" s="75">
        <v>72</v>
      </c>
      <c r="H97" s="53" t="s">
        <v>124</v>
      </c>
      <c r="I97" s="53" t="s">
        <v>135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240</v>
      </c>
      <c r="D98" s="53" t="s">
        <v>123</v>
      </c>
      <c r="E98" s="53" t="s">
        <v>236</v>
      </c>
      <c r="F98" s="77">
        <v>41911</v>
      </c>
      <c r="G98" s="75">
        <v>104</v>
      </c>
      <c r="H98" s="53" t="s">
        <v>124</v>
      </c>
      <c r="I98" s="53" t="s">
        <v>244</v>
      </c>
      <c r="J98" s="69">
        <f t="shared" ca="1" si="1"/>
        <v>6.6986301369863011</v>
      </c>
    </row>
    <row r="99" spans="1:16">
      <c r="B99" s="53">
        <f t="shared" ref="B99:B106" si="3">B98+1</f>
        <v>91</v>
      </c>
      <c r="C99" s="4" t="s">
        <v>264</v>
      </c>
      <c r="D99" s="53" t="s">
        <v>123</v>
      </c>
      <c r="E99" s="53" t="s">
        <v>236</v>
      </c>
      <c r="F99" s="77">
        <v>41941</v>
      </c>
      <c r="G99" s="75">
        <v>108</v>
      </c>
      <c r="H99" s="53" t="s">
        <v>124</v>
      </c>
      <c r="I99" s="53" t="s">
        <v>137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265</v>
      </c>
      <c r="D100" s="53" t="s">
        <v>247</v>
      </c>
      <c r="E100" s="53" t="s">
        <v>232</v>
      </c>
      <c r="F100" s="77">
        <v>41943</v>
      </c>
      <c r="G100" s="75">
        <v>89</v>
      </c>
      <c r="H100" s="53" t="s">
        <v>124</v>
      </c>
      <c r="I100" s="53" t="s">
        <v>134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266</v>
      </c>
      <c r="D101" s="53" t="s">
        <v>247</v>
      </c>
      <c r="E101" s="53" t="s">
        <v>230</v>
      </c>
      <c r="F101" s="77">
        <v>41991</v>
      </c>
      <c r="G101" s="75">
        <v>138</v>
      </c>
      <c r="H101" s="53" t="s">
        <v>124</v>
      </c>
      <c r="I101" s="53" t="s">
        <v>129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267</v>
      </c>
      <c r="D102" s="53" t="s">
        <v>123</v>
      </c>
      <c r="E102" s="53" t="s">
        <v>230</v>
      </c>
      <c r="F102" s="77">
        <v>41995</v>
      </c>
      <c r="G102" s="75">
        <v>113</v>
      </c>
      <c r="H102" s="53" t="s">
        <v>124</v>
      </c>
      <c r="I102" s="53" t="s">
        <v>137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268</v>
      </c>
      <c r="D103" s="53" t="s">
        <v>123</v>
      </c>
      <c r="E103" s="53" t="s">
        <v>230</v>
      </c>
      <c r="F103" s="77">
        <v>41996</v>
      </c>
      <c r="G103" s="75">
        <v>113</v>
      </c>
      <c r="H103" s="53" t="s">
        <v>124</v>
      </c>
      <c r="I103" s="53" t="s">
        <v>132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197</v>
      </c>
      <c r="D104" s="70" t="s">
        <v>245</v>
      </c>
      <c r="E104" s="70" t="s">
        <v>230</v>
      </c>
      <c r="F104" s="78">
        <v>42001</v>
      </c>
      <c r="G104" s="70">
        <v>136</v>
      </c>
      <c r="H104" s="70" t="s">
        <v>124</v>
      </c>
      <c r="I104" s="70" t="s">
        <v>196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271</v>
      </c>
      <c r="D105" s="115" t="s">
        <v>123</v>
      </c>
      <c r="E105" s="53" t="s">
        <v>230</v>
      </c>
      <c r="F105" s="77">
        <v>42109</v>
      </c>
      <c r="G105" s="115">
        <v>135</v>
      </c>
      <c r="H105" s="53" t="s">
        <v>124</v>
      </c>
      <c r="I105" s="115" t="s">
        <v>209</v>
      </c>
      <c r="J105" s="69">
        <f t="shared" ca="1" si="1"/>
        <v>6.1561643835616442</v>
      </c>
    </row>
    <row r="106" spans="1:16">
      <c r="B106" s="70">
        <f t="shared" si="3"/>
        <v>98</v>
      </c>
      <c r="C106" s="3" t="s">
        <v>271</v>
      </c>
      <c r="D106" s="116" t="s">
        <v>246</v>
      </c>
      <c r="E106" s="70" t="s">
        <v>230</v>
      </c>
      <c r="F106" s="78">
        <v>42109</v>
      </c>
      <c r="G106" s="116">
        <v>28</v>
      </c>
      <c r="H106" s="70" t="s">
        <v>124</v>
      </c>
      <c r="I106" s="116" t="s">
        <v>209</v>
      </c>
      <c r="J106" s="72">
        <f t="shared" ca="1" si="1"/>
        <v>6.1561643835616442</v>
      </c>
    </row>
    <row r="107" spans="1:16">
      <c r="B107" s="53"/>
      <c r="D107" s="53"/>
      <c r="E107" s="53"/>
      <c r="F107" s="77"/>
      <c r="G107" s="75"/>
      <c r="H107" s="53"/>
      <c r="I107" s="53"/>
      <c r="J107" s="69"/>
    </row>
    <row r="108" spans="1:16">
      <c r="A108" s="54"/>
      <c r="B108" s="54"/>
      <c r="C108" s="54"/>
      <c r="D108" s="54"/>
      <c r="E108" s="54"/>
      <c r="F108" s="54"/>
      <c r="G108" s="56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>
      <c r="A109" s="54"/>
      <c r="B109" s="54"/>
      <c r="C109" s="54"/>
      <c r="D109" s="54"/>
      <c r="E109" s="54"/>
      <c r="F109" s="54"/>
      <c r="G109" s="55"/>
      <c r="H109" s="54"/>
      <c r="I109" s="54"/>
      <c r="J109" s="54"/>
      <c r="K109" s="54"/>
      <c r="L109" s="54"/>
      <c r="M109" s="54"/>
      <c r="N109" s="54"/>
      <c r="O109" s="54"/>
      <c r="P109" s="54"/>
    </row>
    <row r="110" spans="1:1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7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6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ht="15">
      <c r="J115" s="76"/>
    </row>
    <row r="116" spans="1:16" ht="15">
      <c r="J116" s="76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/>
    <row r="127" spans="1:16"/>
    <row r="128" spans="1:16"/>
    <row r="129"/>
    <row r="130"/>
    <row r="131"/>
    <row r="132"/>
    <row r="133"/>
    <row r="134"/>
    <row r="135"/>
    <row r="136"/>
    <row r="137"/>
    <row r="138"/>
    <row r="139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2021-06-09T22:23:19Z</dcterms:modified>
</cp:coreProperties>
</file>