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0" windowWidth="20115" windowHeight="7500"/>
  </bookViews>
  <sheets>
    <sheet name="Portada" sheetId="7" r:id="rId1"/>
    <sheet name="Estado de Resultados" sheetId="4" r:id="rId2"/>
    <sheet name="Balance General" sheetId="5" r:id="rId3"/>
    <sheet name="Flujo de Efectivo" sheetId="6" r:id="rId4"/>
    <sheet name="Portafolio de Hoteles" sheetId="10" r:id="rId5"/>
  </sheets>
  <calcPr calcId="145621" iterate="1"/>
</workbook>
</file>

<file path=xl/calcChain.xml><?xml version="1.0" encoding="utf-8"?>
<calcChain xmlns="http://schemas.openxmlformats.org/spreadsheetml/2006/main">
  <c r="B85" i="10" l="1"/>
  <c r="B86" i="10" s="1"/>
  <c r="B87" i="10" s="1"/>
  <c r="B88" i="10" s="1"/>
  <c r="B89" i="10" s="1"/>
  <c r="B90" i="10" s="1"/>
  <c r="B91" i="10" s="1"/>
  <c r="B92" i="10" s="1"/>
  <c r="B93" i="10" s="1"/>
  <c r="B84" i="10"/>
  <c r="N48" i="10"/>
  <c r="M48" i="10"/>
  <c r="N47" i="10"/>
  <c r="M47" i="10"/>
  <c r="N46" i="10"/>
  <c r="M46" i="10"/>
  <c r="N45" i="10"/>
  <c r="M45" i="10"/>
  <c r="N44" i="10"/>
  <c r="M44" i="10"/>
  <c r="M49" i="10" s="1"/>
  <c r="N24" i="10"/>
  <c r="M24" i="10"/>
  <c r="N23" i="10"/>
  <c r="M23" i="10"/>
  <c r="N22" i="10"/>
  <c r="N25" i="10" s="1"/>
  <c r="M22" i="10"/>
  <c r="M25" i="10" s="1"/>
  <c r="N49" i="10" l="1"/>
  <c r="R21" i="4" l="1"/>
  <c r="Q21" i="4"/>
  <c r="P21" i="4"/>
  <c r="O21" i="4"/>
  <c r="R17" i="4"/>
  <c r="Q17" i="4"/>
  <c r="P17" i="4"/>
  <c r="O17" i="4"/>
  <c r="R11" i="4"/>
  <c r="Q11" i="4"/>
  <c r="P11" i="4"/>
  <c r="O11" i="4"/>
  <c r="P23" i="4" l="1"/>
  <c r="P24" i="4" s="1"/>
  <c r="R23" i="4"/>
  <c r="R24" i="4" s="1"/>
  <c r="O23" i="4"/>
  <c r="O24" i="4" s="1"/>
  <c r="Q23" i="4"/>
  <c r="Q24" i="4" s="1"/>
</calcChain>
</file>

<file path=xl/sharedStrings.xml><?xml version="1.0" encoding="utf-8"?>
<sst xmlns="http://schemas.openxmlformats.org/spreadsheetml/2006/main" count="601" uniqueCount="242">
  <si>
    <t>Utilidad de Operación</t>
  </si>
  <si>
    <t>EBITDA Ajustado</t>
  </si>
  <si>
    <t>EBITDA</t>
  </si>
  <si>
    <t>Margen de EBITDA Ajustado (%)</t>
  </si>
  <si>
    <t>Margen de EBITDA (%)</t>
  </si>
  <si>
    <t>4T13</t>
  </si>
  <si>
    <t>Total</t>
  </si>
  <si>
    <t>Ingresos Totales</t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</si>
  <si>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</si>
  <si>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</si>
  <si>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</si>
  <si>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</si>
  <si>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</si>
  <si>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</si>
  <si>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</si>
  <si>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</si>
  <si>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</si>
  <si>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</si>
  <si>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Margen de Operación (%)</t>
  </si>
  <si>
    <t>Intereses ganados</t>
  </si>
  <si>
    <t>Intereses pagados</t>
  </si>
  <si>
    <t>Efecto de valuación de instrumentos financieros</t>
  </si>
  <si>
    <t>Gastos de la colocación</t>
  </si>
  <si>
    <t>Gastos Financieros</t>
  </si>
  <si>
    <t>Utilidad Antes de Impuestos</t>
  </si>
  <si>
    <t>Impuestos a la utilidad</t>
  </si>
  <si>
    <t>Utilidad Neta del Periodo</t>
  </si>
  <si>
    <t>Efectivo y equivalentes en efectivo</t>
  </si>
  <si>
    <t>Cuentas por cobrar, neto</t>
  </si>
  <si>
    <t>Impuestos por recuperar</t>
  </si>
  <si>
    <t>Pagos anticipados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</si>
  <si>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</si>
  <si>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</si>
  <si>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</si>
  <si>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</si>
  <si>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</si>
  <si>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</si>
  <si>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</si>
  <si>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</si>
  <si>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</si>
  <si>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</si>
  <si>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</si>
  <si>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Impuesto sobre la renta y empresarial a tasa única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</si>
  <si>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</si>
  <si>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</si>
  <si>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</si>
  <si>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</si>
  <si>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</si>
  <si>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</si>
  <si>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</si>
  <si>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</si>
  <si>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</si>
  <si>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</si>
  <si>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</si>
  <si>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</si>
  <si>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</si>
  <si>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</si>
  <si>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Total de la Participación Controladora</t>
  </si>
  <si>
    <t>Participación no controladora</t>
  </si>
  <si>
    <t>Total del Capital Contable</t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</si>
  <si>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</si>
  <si>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</si>
  <si>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</si>
  <si>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</si>
  <si>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</si>
  <si>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Intereses a cargo</t>
  </si>
  <si>
    <t>Fluctuación en cambios devengada no realizada</t>
  </si>
  <si>
    <t>Valuación de instrumentos financieros derivados</t>
  </si>
  <si>
    <t>Movimientos en Capital de Trabajo: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</si>
  <si>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</si>
  <si>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</si>
  <si>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</si>
  <si>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</si>
  <si>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</si>
  <si>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</si>
  <si>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</si>
  <si>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</si>
  <si>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</si>
  <si>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</si>
  <si>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</si>
  <si>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</si>
  <si>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</si>
  <si>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</si>
  <si>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Obtención de préstamos bancarios a corto y largo plazo</t>
  </si>
  <si>
    <t>Préstamos bancarios a corto plazo pagados</t>
  </si>
  <si>
    <t>Adquisiciones de participación no controladora sin cambios de control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</si>
  <si>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</si>
  <si>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</si>
  <si>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</si>
  <si>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</si>
  <si>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Efecto por valuación de instrumentos de cobertura</t>
  </si>
  <si>
    <t>Efectivo al Final del Periodo</t>
  </si>
  <si>
    <t>Instrumentos Financieros Derivados</t>
  </si>
  <si>
    <t>Otros Resultados Integrales</t>
  </si>
  <si>
    <t>Disminución de aportaciones de accionistas minoritarios</t>
  </si>
  <si>
    <t>Dividendos pagados a accionistas minoritarios</t>
  </si>
  <si>
    <t>Cuentas por cobrar e impuestos por recuperar</t>
  </si>
  <si>
    <t>2T14</t>
  </si>
  <si>
    <t>3T14</t>
  </si>
  <si>
    <t>4T14</t>
  </si>
  <si>
    <t>Resultado cambiario neto</t>
  </si>
  <si>
    <t>1T14</t>
  </si>
  <si>
    <t>1T13</t>
  </si>
  <si>
    <t>1T12</t>
  </si>
  <si>
    <t>2T12</t>
  </si>
  <si>
    <t>3T12</t>
  </si>
  <si>
    <t>4T12</t>
  </si>
  <si>
    <t>2T13</t>
  </si>
  <si>
    <t>3T13</t>
  </si>
  <si>
    <t>Estados Consolidados de Posición Financiera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</si>
  <si>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</si>
  <si>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</si>
  <si>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Ganancias por adquisiciones de negocio</t>
  </si>
  <si>
    <t>Ganancias por traspaso de activos</t>
  </si>
  <si>
    <t>Traspaso de activos, neto de efectivo</t>
  </si>
  <si>
    <t>Estados Financieros Consolidados de Hoteles City Express S.A.B. de C.V. y Subsidiarias</t>
  </si>
  <si>
    <t>Estados Consolidados de Flujos de Efectivo</t>
  </si>
  <si>
    <t>Por favor seleccione la sección que desea consultar: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</si>
  <si>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</si>
  <si>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Utilidad por Acción (en MXN)</t>
  </si>
  <si>
    <t>Activos Disponibles para Venta</t>
  </si>
  <si>
    <t>Estados Consolidados de Resultados</t>
  </si>
  <si>
    <t>Rooms</t>
  </si>
  <si>
    <t>Saltillo</t>
  </si>
  <si>
    <t>City Express</t>
  </si>
  <si>
    <t>México</t>
  </si>
  <si>
    <t>Coahuila</t>
  </si>
  <si>
    <t>San Luis</t>
  </si>
  <si>
    <t>San Luis Potosi</t>
  </si>
  <si>
    <t>Monterrey Santa Catarina</t>
  </si>
  <si>
    <t>Nuevo León</t>
  </si>
  <si>
    <t>Querétaro</t>
  </si>
  <si>
    <t>León</t>
  </si>
  <si>
    <t>Guanajuato</t>
  </si>
  <si>
    <t>Anzures</t>
  </si>
  <si>
    <t>City Suites</t>
  </si>
  <si>
    <t>D.F.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</si>
  <si>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</si>
  <si>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</si>
  <si>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</si>
  <si>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</si>
  <si>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</si>
  <si>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</si>
  <si>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</si>
  <si>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</si>
  <si>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</si>
  <si>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Tepatitlán</t>
  </si>
  <si>
    <t>Jalisco</t>
  </si>
  <si>
    <t>Hotels</t>
  </si>
  <si>
    <t>Tuxtla Gutiérrez</t>
  </si>
  <si>
    <t>Chiapas</t>
  </si>
  <si>
    <t>City Junior</t>
  </si>
  <si>
    <t>Guadalajara</t>
  </si>
  <si>
    <t>Tampico</t>
  </si>
  <si>
    <t>Mexicali</t>
  </si>
  <si>
    <t>Baja California Norte</t>
  </si>
  <si>
    <t>Toluca</t>
  </si>
  <si>
    <t>Estado de México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</si>
  <si>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</si>
  <si>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</si>
  <si>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</si>
  <si>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</si>
  <si>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</si>
  <si>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</si>
  <si>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</si>
  <si>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</si>
  <si>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</si>
  <si>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</si>
  <si>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</si>
  <si>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Michoacan</t>
  </si>
  <si>
    <t>Lázaro Cárdenas</t>
  </si>
  <si>
    <t>Pueb 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</si>
  <si>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</si>
  <si>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</si>
  <si>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</si>
  <si>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</si>
  <si>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</si>
  <si>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</si>
  <si>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</si>
  <si>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</si>
  <si>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 xml:space="preserve">Tijuana  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</si>
  <si>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</si>
  <si>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</si>
  <si>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</si>
  <si>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</si>
  <si>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</si>
  <si>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</si>
  <si>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</si>
  <si>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</si>
  <si>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</si>
  <si>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</si>
  <si>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</si>
  <si>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</si>
  <si>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</si>
  <si>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</si>
  <si>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</si>
  <si>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Campeche</t>
  </si>
  <si>
    <t>Manzanillo</t>
  </si>
  <si>
    <t>Colima</t>
  </si>
  <si>
    <t>Ciudad del Carmen</t>
  </si>
  <si>
    <t>Ciudad Obregon</t>
  </si>
  <si>
    <t>Tabasco</t>
  </si>
  <si>
    <t>Villahermosa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</si>
  <si>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</si>
  <si>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</si>
  <si>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</si>
  <si>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</si>
  <si>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</si>
  <si>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</si>
  <si>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</si>
  <si>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</si>
  <si>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</si>
  <si>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</si>
  <si>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</si>
  <si>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</si>
  <si>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</si>
  <si>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</si>
  <si>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</si>
  <si>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</si>
  <si>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</si>
  <si>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</si>
  <si>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</si>
  <si>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Inventario de Hoteles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</si>
  <si>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</si>
  <si>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</si>
  <si>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</si>
  <si>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</si>
  <si>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</si>
  <si>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</si>
  <si>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</si>
  <si>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</si>
  <si>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</si>
  <si>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Portafolio de Hoteles por Marca</t>
  </si>
  <si>
    <t>Hoteles</t>
  </si>
  <si>
    <t>Portafolio de Hoteles por Tipo de Inversión</t>
  </si>
  <si>
    <t>Propio</t>
  </si>
  <si>
    <t>Coinversión</t>
  </si>
  <si>
    <t>Administración</t>
  </si>
  <si>
    <t>Franquicia</t>
  </si>
  <si>
    <t>Arrendamiento</t>
  </si>
  <si>
    <t>Portafolio de Hoteles</t>
  </si>
  <si>
    <t>Patio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</si>
</sst>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%"/>
    <numFmt numFmtId="165" formatCode="#,##0;\(#,##0\)"/>
    <numFmt numFmtId="166" formatCode="#,##0;[Red]\(#,##0\)"/>
    <numFmt numFmtId="167" formatCode="##,##0.0;\(##,##0.0\);_-* &quot;-&quot;??_-;_-@_-"/>
    <numFmt numFmtId="168" formatCode="mmm\-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0"/>
      <color theme="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2"/>
      <color rgb="FF00206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2060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6" fillId="2" borderId="0" xfId="0" applyFont="1" applyFill="1"/>
    <xf numFmtId="0" fontId="7" fillId="2" borderId="0" xfId="0" applyFont="1" applyFill="1"/>
    <xf numFmtId="0" fontId="8" fillId="2" borderId="2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left"/>
    </xf>
    <xf numFmtId="0" fontId="7" fillId="2" borderId="0" xfId="0" quotePrefix="1" applyFont="1" applyFill="1" applyAlignment="1">
      <alignment horizontal="left"/>
    </xf>
    <xf numFmtId="3" fontId="7" fillId="2" borderId="0" xfId="0" applyNumberFormat="1" applyFont="1" applyFill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0" fontId="8" fillId="2" borderId="0" xfId="0" applyFont="1" applyFill="1"/>
    <xf numFmtId="165" fontId="8" fillId="2" borderId="0" xfId="0" applyNumberFormat="1" applyFont="1" applyFill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37" fontId="7" fillId="2" borderId="0" xfId="0" quotePrefix="1" applyNumberFormat="1" applyFont="1" applyFill="1" applyBorder="1" applyAlignment="1">
      <alignment horizontal="left"/>
    </xf>
    <xf numFmtId="164" fontId="6" fillId="2" borderId="0" xfId="1" applyNumberFormat="1" applyFont="1" applyFill="1"/>
    <xf numFmtId="3" fontId="7" fillId="2" borderId="0" xfId="0" applyNumberFormat="1" applyFont="1" applyFill="1" applyBorder="1" applyAlignment="1">
      <alignment horizontal="center"/>
    </xf>
    <xf numFmtId="37" fontId="8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/>
    <xf numFmtId="164" fontId="7" fillId="2" borderId="0" xfId="1" applyNumberFormat="1" applyFont="1" applyFill="1" applyAlignment="1">
      <alignment horizontal="center"/>
    </xf>
    <xf numFmtId="0" fontId="5" fillId="2" borderId="0" xfId="0" quotePrefix="1" applyFont="1" applyFill="1" applyAlignment="1">
      <alignment horizontal="left"/>
    </xf>
    <xf numFmtId="0" fontId="10" fillId="2" borderId="0" xfId="0" quotePrefix="1" applyFont="1" applyFill="1" applyAlignment="1">
      <alignment horizontal="left"/>
    </xf>
    <xf numFmtId="164" fontId="11" fillId="2" borderId="0" xfId="1" applyNumberFormat="1" applyFont="1" applyFill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165" fontId="6" fillId="2" borderId="0" xfId="0" applyNumberFormat="1" applyFont="1" applyFill="1"/>
    <xf numFmtId="3" fontId="8" fillId="2" borderId="3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4" fillId="2" borderId="0" xfId="0" applyFont="1" applyFill="1" applyBorder="1"/>
    <xf numFmtId="0" fontId="14" fillId="2" borderId="0" xfId="0" applyFont="1" applyFill="1"/>
    <xf numFmtId="0" fontId="8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vertical="center" wrapText="1"/>
    </xf>
    <xf numFmtId="0" fontId="6" fillId="2" borderId="0" xfId="2" quotePrefix="1" applyFont="1" applyFill="1" applyAlignment="1">
      <alignment vertical="center" wrapText="1"/>
    </xf>
    <xf numFmtId="166" fontId="7" fillId="2" borderId="0" xfId="3" applyNumberFormat="1" applyFont="1" applyFill="1" applyAlignment="1">
      <alignment horizontal="center" vertical="center" wrapText="1"/>
    </xf>
    <xf numFmtId="0" fontId="6" fillId="2" borderId="0" xfId="2" applyFont="1" applyFill="1" applyAlignment="1">
      <alignment vertical="center" wrapText="1"/>
    </xf>
    <xf numFmtId="0" fontId="8" fillId="2" borderId="0" xfId="2" applyFont="1" applyFill="1" applyAlignment="1">
      <alignment vertical="center" wrapText="1"/>
    </xf>
    <xf numFmtId="166" fontId="8" fillId="2" borderId="4" xfId="3" applyNumberFormat="1" applyFont="1" applyFill="1" applyBorder="1" applyAlignment="1">
      <alignment horizontal="center" vertical="center" wrapText="1"/>
    </xf>
    <xf numFmtId="0" fontId="11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 wrapText="1"/>
    </xf>
    <xf numFmtId="0" fontId="6" fillId="2" borderId="0" xfId="2" applyFont="1" applyFill="1" applyAlignment="1">
      <alignment horizontal="left" vertical="center" wrapText="1" indent="4"/>
    </xf>
    <xf numFmtId="0" fontId="7" fillId="2" borderId="0" xfId="2" applyFont="1" applyFill="1" applyAlignment="1">
      <alignment vertical="center" wrapText="1"/>
    </xf>
    <xf numFmtId="166" fontId="7" fillId="2" borderId="0" xfId="3" applyNumberFormat="1" applyFont="1" applyFill="1" applyAlignment="1">
      <alignment horizontal="right" vertical="center" wrapText="1"/>
    </xf>
    <xf numFmtId="0" fontId="6" fillId="2" borderId="0" xfId="0" applyFont="1" applyFill="1" applyBorder="1"/>
    <xf numFmtId="0" fontId="15" fillId="2" borderId="0" xfId="0" applyFont="1" applyFill="1"/>
    <xf numFmtId="0" fontId="7" fillId="2" borderId="0" xfId="0" applyFont="1" applyFill="1" applyAlignment="1">
      <alignment vertical="top" wrapText="1"/>
    </xf>
    <xf numFmtId="0" fontId="8" fillId="2" borderId="0" xfId="5" applyFont="1" applyFill="1"/>
    <xf numFmtId="165" fontId="7" fillId="2" borderId="3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17" fillId="3" borderId="0" xfId="6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4" fillId="3" borderId="0" xfId="0" applyFont="1" applyFill="1" applyBorder="1"/>
    <xf numFmtId="0" fontId="9" fillId="3" borderId="0" xfId="0" applyFont="1" applyFill="1"/>
    <xf numFmtId="0" fontId="18" fillId="3" borderId="0" xfId="0" applyFont="1" applyFill="1" applyBorder="1"/>
    <xf numFmtId="0" fontId="9" fillId="3" borderId="0" xfId="0" applyFont="1" applyFill="1" applyBorder="1"/>
    <xf numFmtId="0" fontId="19" fillId="3" borderId="0" xfId="0" applyFont="1" applyFill="1" applyBorder="1"/>
    <xf numFmtId="0" fontId="14" fillId="3" borderId="0" xfId="0" applyFont="1" applyFill="1"/>
    <xf numFmtId="0" fontId="14" fillId="3" borderId="0" xfId="0" applyFont="1" applyFill="1" applyBorder="1"/>
    <xf numFmtId="0" fontId="12" fillId="3" borderId="0" xfId="0" applyFont="1" applyFill="1" applyBorder="1"/>
    <xf numFmtId="0" fontId="15" fillId="3" borderId="0" xfId="0" applyFont="1" applyFill="1"/>
    <xf numFmtId="0" fontId="8" fillId="2" borderId="0" xfId="6" applyFont="1" applyFill="1"/>
    <xf numFmtId="0" fontId="8" fillId="2" borderId="5" xfId="0" applyFont="1" applyFill="1" applyBorder="1" applyAlignment="1">
      <alignment vertical="center" wrapText="1"/>
    </xf>
    <xf numFmtId="165" fontId="7" fillId="2" borderId="0" xfId="3" applyNumberFormat="1" applyFont="1" applyFill="1" applyAlignment="1">
      <alignment horizontal="center" vertical="center" wrapText="1"/>
    </xf>
    <xf numFmtId="165" fontId="8" fillId="2" borderId="0" xfId="0" applyNumberFormat="1" applyFont="1" applyFill="1" applyBorder="1" applyAlignment="1">
      <alignment horizontal="center"/>
    </xf>
    <xf numFmtId="4" fontId="7" fillId="2" borderId="0" xfId="0" applyNumberFormat="1" applyFont="1" applyFill="1" applyAlignment="1">
      <alignment horizontal="center"/>
    </xf>
    <xf numFmtId="0" fontId="8" fillId="2" borderId="8" xfId="0" applyFont="1" applyFill="1" applyBorder="1" applyAlignment="1">
      <alignment vertical="center"/>
    </xf>
    <xf numFmtId="0" fontId="20" fillId="4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167" fontId="6" fillId="2" borderId="0" xfId="7" applyNumberFormat="1" applyFont="1" applyFill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2" xfId="0" applyFont="1" applyFill="1" applyBorder="1"/>
    <xf numFmtId="167" fontId="6" fillId="2" borderId="12" xfId="7" applyNumberFormat="1" applyFont="1" applyFill="1" applyBorder="1" applyAlignment="1">
      <alignment horizontal="center"/>
    </xf>
    <xf numFmtId="3" fontId="6" fillId="2" borderId="0" xfId="0" applyNumberFormat="1" applyFont="1" applyFill="1"/>
    <xf numFmtId="3" fontId="6" fillId="2" borderId="1" xfId="0" applyNumberFormat="1" applyFont="1" applyFill="1" applyBorder="1"/>
    <xf numFmtId="3" fontId="6" fillId="2" borderId="0" xfId="0" applyNumberFormat="1" applyFont="1" applyFill="1" applyBorder="1"/>
    <xf numFmtId="3" fontId="6" fillId="2" borderId="0" xfId="0" applyNumberFormat="1" applyFont="1" applyFill="1" applyAlignment="1">
      <alignment horizontal="center"/>
    </xf>
    <xf numFmtId="167" fontId="1" fillId="2" borderId="0" xfId="7" applyNumberFormat="1" applyFont="1" applyFill="1" applyAlignment="1">
      <alignment horizontal="center"/>
    </xf>
    <xf numFmtId="168" fontId="6" fillId="2" borderId="0" xfId="0" applyNumberFormat="1" applyFont="1" applyFill="1" applyAlignment="1">
      <alignment horizontal="center"/>
    </xf>
    <xf numFmtId="168" fontId="6" fillId="2" borderId="12" xfId="0" applyNumberFormat="1" applyFont="1" applyFill="1" applyBorder="1" applyAlignment="1">
      <alignment horizontal="center"/>
    </xf>
  </cellXfs>
  <cellStyles count="8">
    <cellStyle name="Hipervínculo" xfId="6" builtinId="8"/>
    <cellStyle name="Millares" xfId="7" builtinId="3"/>
    <cellStyle name="Millares 17" xfId="3"/>
    <cellStyle name="Normal" xfId="0" builtinId="0"/>
    <cellStyle name="Normal 3" xfId="5"/>
    <cellStyle name="Normal 9" xfId="2"/>
    <cellStyle name="Porcentaje" xfId="1" builtinId="5"/>
    <cellStyle name="Porcentaje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03100775193798"/>
          <c:y val="4.8289748631367972E-2"/>
          <c:w val="0.78555697979613015"/>
          <c:h val="0.8155885054343923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tx2"/>
              </a:solidFill>
            </c:spPr>
          </c:dPt>
          <c:dPt>
            <c:idx val="1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'Portafolio de Hoteles'!$L$22:$L$24</c:f>
              <c:strCache>
                <c:ptCount val="3"/>
                <c:pt idx="0">
                  <c:v>City Express</c:v>
                </c:pt>
                <c:pt idx="1">
                  <c:v>City Junior</c:v>
                </c:pt>
                <c:pt idx="2">
                  <c:v>City Suites</c:v>
                </c:pt>
              </c:strCache>
            </c:strRef>
          </c:cat>
          <c:val>
            <c:numRef>
              <c:f>'Portafolio de Hoteles'!$M$22:$M$24</c:f>
              <c:numCache>
                <c:formatCode>General</c:formatCode>
                <c:ptCount val="3"/>
                <c:pt idx="0">
                  <c:v>68</c:v>
                </c:pt>
                <c:pt idx="1">
                  <c:v>12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1.0363181346517729E-2"/>
          <c:y val="0.88565046671640701"/>
          <c:w val="0.9896368186534823"/>
          <c:h val="0.1032796470750269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27"/>
          <c:y val="4.8289748631367972E-2"/>
          <c:w val="0.61540814087202311"/>
          <c:h val="0.740471118674486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tx2"/>
              </a:solidFill>
            </c:spPr>
          </c:dPt>
          <c:dPt>
            <c:idx val="1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'Portafolio de Hoteles'!$L$44:$L$48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Arrendamiento</c:v>
                </c:pt>
                <c:pt idx="3">
                  <c:v>Administración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Hoteles'!$M$44:$M$48</c:f>
              <c:numCache>
                <c:formatCode>General</c:formatCode>
                <c:ptCount val="5"/>
                <c:pt idx="0">
                  <c:v>30</c:v>
                </c:pt>
                <c:pt idx="1">
                  <c:v>24</c:v>
                </c:pt>
                <c:pt idx="2">
                  <c:v>11</c:v>
                </c:pt>
                <c:pt idx="3">
                  <c:v>16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1.0363181346517729E-2"/>
          <c:y val="0.79443649707937869"/>
          <c:w val="0.9896368186534823"/>
          <c:h val="0.19449361671205537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23497" cy="591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4" name="Picture 15" descr="Section Divider Pic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8670" cy="1786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5" name="9 Cuadro de texto"/>
        <xdr:cNvSpPr txBox="1">
          <a:spLocks noChangeArrowheads="1"/>
        </xdr:cNvSpPr>
      </xdr:nvSpPr>
      <xdr:spPr bwMode="auto">
        <a:xfrm>
          <a:off x="62865" y="1018540"/>
          <a:ext cx="2359660" cy="5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171710</xdr:colOff>
      <xdr:row>2</xdr:row>
      <xdr:rowOff>36904</xdr:rowOff>
    </xdr:from>
    <xdr:to>
      <xdr:col>3</xdr:col>
      <xdr:colOff>476547</xdr:colOff>
      <xdr:row>6</xdr:row>
      <xdr:rowOff>30293</xdr:rowOff>
    </xdr:to>
    <xdr:pic>
      <xdr:nvPicPr>
        <xdr:cNvPr id="6" name="Picture 4" descr="Hoteles City Logo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710" y="350669"/>
          <a:ext cx="2052955" cy="520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7" name="0 Imagen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543" y="0"/>
          <a:ext cx="4128733" cy="1877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8" name="7 Imagen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7750" y="0"/>
          <a:ext cx="1363345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98611</xdr:colOff>
      <xdr:row>23</xdr:row>
      <xdr:rowOff>33618</xdr:rowOff>
    </xdr:from>
    <xdr:to>
      <xdr:col>8</xdr:col>
      <xdr:colOff>44823</xdr:colOff>
      <xdr:row>29</xdr:row>
      <xdr:rowOff>56029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1084729" y="4168589"/>
          <a:ext cx="4518212" cy="963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22411</xdr:colOff>
      <xdr:row>24</xdr:row>
      <xdr:rowOff>16247</xdr:rowOff>
    </xdr:from>
    <xdr:to>
      <xdr:col>1</xdr:col>
      <xdr:colOff>664396</xdr:colOff>
      <xdr:row>29</xdr:row>
      <xdr:rowOff>31301</xdr:rowOff>
    </xdr:to>
    <xdr:pic>
      <xdr:nvPicPr>
        <xdr:cNvPr id="10" name="0 Imagen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9" y="4308100"/>
          <a:ext cx="641985" cy="799465"/>
        </a:xfrm>
        <a:prstGeom prst="rect">
          <a:avLst/>
        </a:prstGeom>
      </xdr:spPr>
    </xdr:pic>
    <xdr:clientData/>
  </xdr:twoCellAnchor>
  <xdr:twoCellAnchor>
    <xdr:from>
      <xdr:col>6</xdr:col>
      <xdr:colOff>272868</xdr:colOff>
      <xdr:row>24</xdr:row>
      <xdr:rowOff>80122</xdr:rowOff>
    </xdr:from>
    <xdr:to>
      <xdr:col>9</xdr:col>
      <xdr:colOff>100858</xdr:colOff>
      <xdr:row>29</xdr:row>
      <xdr:rowOff>100853</xdr:rowOff>
    </xdr:to>
    <xdr:sp macro="" textlink="">
      <xdr:nvSpPr>
        <xdr:cNvPr id="11" name="Cuadro de texto 6"/>
        <xdr:cNvSpPr txBox="1">
          <a:spLocks noChangeArrowheads="1"/>
        </xdr:cNvSpPr>
      </xdr:nvSpPr>
      <xdr:spPr bwMode="auto">
        <a:xfrm>
          <a:off x="4306986" y="4371975"/>
          <a:ext cx="2113990" cy="805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44825</xdr:colOff>
      <xdr:row>0</xdr:row>
      <xdr:rowOff>33619</xdr:rowOff>
    </xdr:from>
    <xdr:to>
      <xdr:col>1</xdr:col>
      <xdr:colOff>2339161</xdr:colOff>
      <xdr:row>4</xdr:row>
      <xdr:rowOff>6793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5" y="33619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1098176</xdr:colOff>
      <xdr:row>46</xdr:row>
      <xdr:rowOff>33618</xdr:rowOff>
    </xdr:from>
    <xdr:to>
      <xdr:col>8</xdr:col>
      <xdr:colOff>0</xdr:colOff>
      <xdr:row>52</xdr:row>
      <xdr:rowOff>56029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322294" y="8157883"/>
          <a:ext cx="6420971" cy="963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94650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4572000</xdr:colOff>
      <xdr:row>47</xdr:row>
      <xdr:rowOff>80122</xdr:rowOff>
    </xdr:from>
    <xdr:to>
      <xdr:col>8</xdr:col>
      <xdr:colOff>0</xdr:colOff>
      <xdr:row>52</xdr:row>
      <xdr:rowOff>100853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4796118" y="8361269"/>
          <a:ext cx="2947147" cy="805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1098176</xdr:colOff>
      <xdr:row>56</xdr:row>
      <xdr:rowOff>33618</xdr:rowOff>
    </xdr:from>
    <xdr:to>
      <xdr:col>13</xdr:col>
      <xdr:colOff>0</xdr:colOff>
      <xdr:row>62</xdr:row>
      <xdr:rowOff>56029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326776" y="8377518"/>
          <a:ext cx="642657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57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522072"/>
          <a:ext cx="641985" cy="799465"/>
        </a:xfrm>
        <a:prstGeom prst="rect">
          <a:avLst/>
        </a:prstGeom>
      </xdr:spPr>
    </xdr:pic>
    <xdr:clientData/>
  </xdr:oneCellAnchor>
  <xdr:twoCellAnchor>
    <xdr:from>
      <xdr:col>2</xdr:col>
      <xdr:colOff>840441</xdr:colOff>
      <xdr:row>57</xdr:row>
      <xdr:rowOff>80122</xdr:rowOff>
    </xdr:from>
    <xdr:to>
      <xdr:col>13</xdr:col>
      <xdr:colOff>0</xdr:colOff>
      <xdr:row>62</xdr:row>
      <xdr:rowOff>100853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5199529" y="10210240"/>
          <a:ext cx="4975412" cy="917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56030</xdr:colOff>
      <xdr:row>0</xdr:row>
      <xdr:rowOff>33618</xdr:rowOff>
    </xdr:from>
    <xdr:to>
      <xdr:col>1</xdr:col>
      <xdr:colOff>2350366</xdr:colOff>
      <xdr:row>4</xdr:row>
      <xdr:rowOff>29203</xdr:rowOff>
    </xdr:to>
    <xdr:pic>
      <xdr:nvPicPr>
        <xdr:cNvPr id="7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0" y="33618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11207</xdr:colOff>
      <xdr:row>0</xdr:row>
      <xdr:rowOff>67236</xdr:rowOff>
    </xdr:from>
    <xdr:to>
      <xdr:col>1</xdr:col>
      <xdr:colOff>2305543</xdr:colOff>
      <xdr:row>4</xdr:row>
      <xdr:rowOff>6792</xdr:rowOff>
    </xdr:to>
    <xdr:pic>
      <xdr:nvPicPr>
        <xdr:cNvPr id="4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7" y="67236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1098176</xdr:colOff>
      <xdr:row>53</xdr:row>
      <xdr:rowOff>33618</xdr:rowOff>
    </xdr:from>
    <xdr:to>
      <xdr:col>10</xdr:col>
      <xdr:colOff>0</xdr:colOff>
      <xdr:row>59</xdr:row>
      <xdr:rowOff>56029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1326776" y="10072968"/>
          <a:ext cx="8836399" cy="1108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54</xdr:row>
      <xdr:rowOff>16247</xdr:rowOff>
    </xdr:from>
    <xdr:ext cx="641985" cy="799465"/>
    <xdr:pic>
      <xdr:nvPicPr>
        <xdr:cNvPr id="6" name="0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36572"/>
          <a:ext cx="641985" cy="799465"/>
        </a:xfrm>
        <a:prstGeom prst="rect">
          <a:avLst/>
        </a:prstGeom>
      </xdr:spPr>
    </xdr:pic>
    <xdr:clientData/>
  </xdr:oneCellAnchor>
  <xdr:twoCellAnchor>
    <xdr:from>
      <xdr:col>4</xdr:col>
      <xdr:colOff>638736</xdr:colOff>
      <xdr:row>54</xdr:row>
      <xdr:rowOff>80122</xdr:rowOff>
    </xdr:from>
    <xdr:to>
      <xdr:col>10</xdr:col>
      <xdr:colOff>0</xdr:colOff>
      <xdr:row>59</xdr:row>
      <xdr:rowOff>100853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6521824" y="10423151"/>
          <a:ext cx="4583205" cy="917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58831</xdr:colOff>
      <xdr:row>0</xdr:row>
      <xdr:rowOff>133911</xdr:rowOff>
    </xdr:from>
    <xdr:to>
      <xdr:col>2</xdr:col>
      <xdr:colOff>1295399</xdr:colOff>
      <xdr:row>3</xdr:row>
      <xdr:rowOff>133350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31" y="133911"/>
          <a:ext cx="2141443" cy="570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28574</xdr:colOff>
      <xdr:row>6</xdr:row>
      <xdr:rowOff>38100</xdr:rowOff>
    </xdr:from>
    <xdr:to>
      <xdr:col>14</xdr:col>
      <xdr:colOff>590549</xdr:colOff>
      <xdr:row>19</xdr:row>
      <xdr:rowOff>138112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28</xdr:row>
      <xdr:rowOff>0</xdr:rowOff>
    </xdr:from>
    <xdr:to>
      <xdr:col>14</xdr:col>
      <xdr:colOff>561975</xdr:colOff>
      <xdr:row>41</xdr:row>
      <xdr:rowOff>100012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1098176</xdr:colOff>
      <xdr:row>95</xdr:row>
      <xdr:rowOff>33618</xdr:rowOff>
    </xdr:from>
    <xdr:to>
      <xdr:col>10</xdr:col>
      <xdr:colOff>0</xdr:colOff>
      <xdr:row>101</xdr:row>
      <xdr:rowOff>56029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1326776" y="10130118"/>
          <a:ext cx="9798424" cy="1108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96</xdr:row>
      <xdr:rowOff>16247</xdr:rowOff>
    </xdr:from>
    <xdr:ext cx="641985" cy="799465"/>
    <xdr:pic>
      <xdr:nvPicPr>
        <xdr:cNvPr id="9" name="0 Imagen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93722"/>
          <a:ext cx="641985" cy="799465"/>
        </a:xfrm>
        <a:prstGeom prst="rect">
          <a:avLst/>
        </a:prstGeom>
      </xdr:spPr>
    </xdr:pic>
    <xdr:clientData/>
  </xdr:oneCellAnchor>
  <xdr:twoCellAnchor>
    <xdr:from>
      <xdr:col>4</xdr:col>
      <xdr:colOff>638736</xdr:colOff>
      <xdr:row>96</xdr:row>
      <xdr:rowOff>80122</xdr:rowOff>
    </xdr:from>
    <xdr:to>
      <xdr:col>10</xdr:col>
      <xdr:colOff>0</xdr:colOff>
      <xdr:row>101</xdr:row>
      <xdr:rowOff>100853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6525186" y="10357597"/>
          <a:ext cx="4600014" cy="925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showRowColHeaders="0" tabSelected="1" zoomScale="85" zoomScaleNormal="85" workbookViewId="0"/>
  </sheetViews>
  <sheetFormatPr baseColWidth="10" defaultColWidth="0" defaultRowHeight="12.75" zeroHeight="1" x14ac:dyDescent="0.2"/>
  <cols>
    <col min="1" max="1" width="3.28515625" style="4" customWidth="1"/>
    <col min="2" max="9" width="11.42578125" style="4" customWidth="1"/>
    <col min="10" max="10" width="2.85546875" style="4" customWidth="1"/>
    <col min="11" max="16384" width="11.42578125" style="4" hidden="1"/>
  </cols>
  <sheetData>
    <row r="1" spans="2:10" x14ac:dyDescent="0.2"/>
    <row r="2" spans="2:10" x14ac:dyDescent="0.2"/>
    <row r="3" spans="2:10" x14ac:dyDescent="0.2"/>
    <row r="4" spans="2:10" x14ac:dyDescent="0.2">
      <c r="B4" s="3"/>
      <c r="C4" s="3"/>
      <c r="D4" s="3"/>
      <c r="E4" s="3"/>
      <c r="F4" s="3"/>
      <c r="G4" s="3"/>
      <c r="H4" s="3"/>
      <c r="I4" s="3"/>
      <c r="J4" s="46"/>
    </row>
    <row r="5" spans="2:10" ht="4.5" customHeight="1" x14ac:dyDescent="0.2"/>
    <row r="6" spans="2:10" x14ac:dyDescent="0.2">
      <c r="B6" s="54" t="s">
        <v>115</v>
      </c>
    </row>
    <row r="7" spans="2:10" x14ac:dyDescent="0.2"/>
    <row r="8" spans="2:10" x14ac:dyDescent="0.2"/>
    <row r="9" spans="2:10" x14ac:dyDescent="0.2"/>
    <row r="10" spans="2:10" x14ac:dyDescent="0.2"/>
    <row r="11" spans="2:10" x14ac:dyDescent="0.2"/>
    <row r="12" spans="2:10" x14ac:dyDescent="0.2"/>
    <row r="13" spans="2:10" x14ac:dyDescent="0.2"/>
    <row r="14" spans="2:10" x14ac:dyDescent="0.2">
      <c r="B14" s="4" t="s">
        <v>117</v>
      </c>
    </row>
    <row r="15" spans="2:10" x14ac:dyDescent="0.2"/>
    <row r="16" spans="2:10" x14ac:dyDescent="0.2">
      <c r="C16" s="69" t="s">
        <v>121</v>
      </c>
    </row>
    <row r="17" spans="1:10" x14ac:dyDescent="0.2">
      <c r="C17" s="13"/>
    </row>
    <row r="18" spans="1:10" x14ac:dyDescent="0.2">
      <c r="C18" s="69" t="s">
        <v>109</v>
      </c>
    </row>
    <row r="19" spans="1:10" x14ac:dyDescent="0.2">
      <c r="C19" s="13"/>
    </row>
    <row r="20" spans="1:10" x14ac:dyDescent="0.2">
      <c r="C20" s="69" t="s">
        <v>116</v>
      </c>
    </row>
    <row r="21" spans="1:10" x14ac:dyDescent="0.2">
      <c r="C21" s="13"/>
    </row>
    <row r="22" spans="1:10" x14ac:dyDescent="0.2">
      <c r="C22" s="69" t="s">
        <v>240</v>
      </c>
    </row>
    <row r="23" spans="1:10" x14ac:dyDescent="0.2">
      <c r="E23" s="55"/>
    </row>
    <row r="24" spans="1:10" x14ac:dyDescent="0.2">
      <c r="A24" s="56"/>
      <c r="B24" s="56"/>
      <c r="C24" s="56"/>
      <c r="D24" s="56"/>
      <c r="E24" s="58"/>
      <c r="F24" s="56"/>
      <c r="G24" s="56"/>
      <c r="H24" s="56"/>
      <c r="I24" s="56"/>
      <c r="J24" s="56"/>
    </row>
    <row r="25" spans="1:10" x14ac:dyDescent="0.2">
      <c r="A25" s="56"/>
      <c r="B25" s="56"/>
      <c r="C25" s="56"/>
      <c r="D25" s="56"/>
      <c r="E25" s="57"/>
      <c r="F25" s="56"/>
      <c r="G25" s="56"/>
      <c r="H25" s="56"/>
      <c r="I25" s="56"/>
      <c r="J25" s="56"/>
    </row>
    <row r="26" spans="1:10" x14ac:dyDescent="0.2">
      <c r="A26" s="56"/>
      <c r="B26" s="56"/>
      <c r="C26" s="56"/>
      <c r="D26" s="56"/>
      <c r="E26" s="56"/>
      <c r="F26" s="56"/>
      <c r="G26" s="56"/>
      <c r="H26" s="56"/>
      <c r="I26" s="56"/>
      <c r="J26" s="56"/>
    </row>
    <row r="27" spans="1:10" x14ac:dyDescent="0.2">
      <c r="A27" s="56"/>
      <c r="B27" s="56"/>
      <c r="C27" s="56"/>
      <c r="D27" s="56"/>
      <c r="E27" s="56"/>
      <c r="F27" s="56"/>
      <c r="G27" s="56"/>
      <c r="H27" s="56"/>
      <c r="I27" s="56"/>
      <c r="J27" s="56"/>
    </row>
    <row r="28" spans="1:10" x14ac:dyDescent="0.2">
      <c r="A28" s="56"/>
      <c r="B28" s="56"/>
      <c r="C28" s="56"/>
      <c r="D28" s="56"/>
      <c r="E28" s="59"/>
      <c r="F28" s="56"/>
      <c r="G28" s="56"/>
      <c r="H28" s="56"/>
      <c r="I28" s="56"/>
      <c r="J28" s="56"/>
    </row>
    <row r="29" spans="1:10" x14ac:dyDescent="0.2">
      <c r="A29" s="56"/>
      <c r="B29" s="56"/>
      <c r="C29" s="56"/>
      <c r="D29" s="56"/>
      <c r="E29" s="58"/>
      <c r="F29" s="56"/>
      <c r="G29" s="56"/>
      <c r="H29" s="56"/>
      <c r="I29" s="56"/>
      <c r="J29" s="56"/>
    </row>
    <row r="30" spans="1:10" x14ac:dyDescent="0.2">
      <c r="A30" s="56"/>
      <c r="B30" s="56"/>
      <c r="C30" s="56"/>
      <c r="D30" s="56"/>
      <c r="E30" s="56"/>
      <c r="F30" s="56"/>
      <c r="G30" s="56"/>
      <c r="H30" s="56"/>
      <c r="I30" s="56"/>
      <c r="J30" s="56"/>
    </row>
    <row r="31" spans="1:10" hidden="1" x14ac:dyDescent="0.2"/>
    <row r="32" spans="1:10" hidden="1" x14ac:dyDescent="0.2"/>
    <row r="33" hidden="1" x14ac:dyDescent="0.2"/>
    <row r="34" hidden="1" x14ac:dyDescent="0.2"/>
  </sheetData>
  <sheetProtection password="EED9" sheet="1" objects="1" scenarios="1"/>
  <hyperlinks>
    <hyperlink ref="C16" location="'Estado de Resultados'!A1" display="Estados Consolidados de Resultados y Otros Resultados Integrales"/>
    <hyperlink ref="C18" location="'Balance General'!A1" display="Estados Consolidados de Posición Financiera"/>
    <hyperlink ref="C20" location="'Flujo de Efectivo'!A1" display="Estados Consolidados de Flujos de Efectivo"/>
    <hyperlink ref="C22" location="'Portafolio de Hoteles'!A1" display="Portafolio de Hotele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showGridLines="0" showRowColHeaders="0" zoomScale="85" zoomScaleNormal="85" workbookViewId="0"/>
  </sheetViews>
  <sheetFormatPr baseColWidth="10" defaultColWidth="0" defaultRowHeight="12.75" zeroHeight="1" x14ac:dyDescent="0.2"/>
  <cols>
    <col min="1" max="1" width="3.42578125" style="4" customWidth="1"/>
    <col min="2" max="2" width="78.7109375" style="4" customWidth="1"/>
    <col min="3" max="3" width="15.140625" style="4" customWidth="1"/>
    <col min="4" max="8" width="19" style="4" customWidth="1"/>
    <col min="9" max="14" width="19.28515625" style="4" customWidth="1"/>
    <col min="15" max="18" width="19.28515625" style="4" hidden="1" customWidth="1"/>
    <col min="19" max="19" width="3.140625" style="4" customWidth="1"/>
    <col min="20" max="27" width="0" style="4" hidden="1" customWidth="1"/>
    <col min="28" max="16384" width="12.85546875" style="4" hidden="1"/>
  </cols>
  <sheetData>
    <row r="1" spans="1:25" x14ac:dyDescent="0.2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25" ht="15.75" x14ac:dyDescent="0.25">
      <c r="A2" s="61"/>
      <c r="B2" s="62"/>
      <c r="C2" s="62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46"/>
      <c r="U2" s="46"/>
      <c r="V2" s="46"/>
      <c r="W2" s="46"/>
      <c r="X2" s="46"/>
      <c r="Y2" s="46"/>
    </row>
    <row r="3" spans="1:25" ht="15" x14ac:dyDescent="0.2">
      <c r="A3" s="61"/>
      <c r="B3" s="64"/>
      <c r="C3" s="64"/>
      <c r="D3" s="63"/>
      <c r="E3" s="63"/>
      <c r="F3" s="63"/>
      <c r="G3" s="63"/>
      <c r="H3" s="63"/>
      <c r="I3" s="63"/>
      <c r="J3" s="63"/>
      <c r="K3" s="63"/>
      <c r="L3" s="63"/>
      <c r="M3" s="63"/>
      <c r="N3" s="61"/>
      <c r="O3" s="61"/>
      <c r="P3" s="61"/>
      <c r="Q3" s="61"/>
      <c r="R3" s="61"/>
      <c r="S3" s="61"/>
    </row>
    <row r="4" spans="1:25" ht="6.75" customHeight="1" x14ac:dyDescent="0.2">
      <c r="A4" s="61"/>
      <c r="B4" s="64"/>
      <c r="C4" s="64"/>
      <c r="D4" s="63"/>
      <c r="E4" s="63"/>
      <c r="F4" s="63"/>
      <c r="G4" s="63"/>
      <c r="H4" s="63"/>
      <c r="I4" s="63"/>
      <c r="J4" s="63"/>
      <c r="K4" s="63"/>
      <c r="L4" s="63"/>
      <c r="M4" s="63"/>
      <c r="N4" s="61"/>
      <c r="O4" s="61"/>
      <c r="P4" s="61"/>
      <c r="Q4" s="61"/>
      <c r="R4" s="61"/>
      <c r="S4" s="61"/>
    </row>
    <row r="5" spans="1:25" x14ac:dyDescent="0.2"/>
    <row r="6" spans="1:25" ht="45" customHeight="1" thickBot="1" x14ac:dyDescent="0.25">
      <c r="B6" s="6" t="s">
        <v>118</v>
      </c>
      <c r="C6" s="31">
        <v>2011</v>
      </c>
      <c r="D6" s="30" t="s">
        <v>103</v>
      </c>
      <c r="E6" s="30" t="s">
        <v>104</v>
      </c>
      <c r="F6" s="30" t="s">
        <v>105</v>
      </c>
      <c r="G6" s="30" t="s">
        <v>106</v>
      </c>
      <c r="H6" s="30">
        <v>2012</v>
      </c>
      <c r="I6" s="30" t="s">
        <v>102</v>
      </c>
      <c r="J6" s="30" t="s">
        <v>107</v>
      </c>
      <c r="K6" s="30" t="s">
        <v>108</v>
      </c>
      <c r="L6" s="30" t="s">
        <v>5</v>
      </c>
      <c r="M6" s="30">
        <v>2013</v>
      </c>
      <c r="N6" s="30" t="s">
        <v>101</v>
      </c>
      <c r="O6" s="30" t="s">
        <v>97</v>
      </c>
      <c r="P6" s="30" t="s">
        <v>98</v>
      </c>
      <c r="Q6" s="30" t="s">
        <v>99</v>
      </c>
      <c r="R6" s="30">
        <v>2014</v>
      </c>
    </row>
    <row r="7" spans="1:25" ht="13.5" thickTop="1" x14ac:dyDescent="0.2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25" x14ac:dyDescent="0.2">
      <c r="B8" s="8" t="s">
        <v>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25" x14ac:dyDescent="0.2">
      <c r="B9" s="9" t="s">
        <v>8</v>
      </c>
      <c r="C9" s="10">
        <v>686767.1</v>
      </c>
      <c r="D9" s="10">
        <v>198075.101</v>
      </c>
      <c r="E9" s="10">
        <v>210402</v>
      </c>
      <c r="F9" s="10">
        <v>233436.93231</v>
      </c>
      <c r="G9" s="10">
        <v>248801.45697000006</v>
      </c>
      <c r="H9" s="10">
        <v>890715.49028000014</v>
      </c>
      <c r="I9" s="10">
        <v>232818.42300000001</v>
      </c>
      <c r="J9" s="10">
        <v>254735</v>
      </c>
      <c r="K9" s="10">
        <v>275637.76152064023</v>
      </c>
      <c r="L9" s="10">
        <v>292511.4861319951</v>
      </c>
      <c r="M9" s="10">
        <v>1055702.6706526354</v>
      </c>
      <c r="N9" s="10">
        <v>295147.31224979548</v>
      </c>
      <c r="O9" s="10"/>
      <c r="P9" s="10"/>
      <c r="Q9" s="10"/>
      <c r="R9" s="10"/>
    </row>
    <row r="10" spans="1:25" x14ac:dyDescent="0.2">
      <c r="B10" s="9" t="s">
        <v>9</v>
      </c>
      <c r="C10" s="12">
        <v>28280.9</v>
      </c>
      <c r="D10" s="12">
        <v>6076.0810000000001</v>
      </c>
      <c r="E10" s="12">
        <v>9643</v>
      </c>
      <c r="F10" s="12">
        <v>13179.075918026776</v>
      </c>
      <c r="G10" s="12">
        <v>12589.718673353222</v>
      </c>
      <c r="H10" s="12">
        <v>41487.875591379998</v>
      </c>
      <c r="I10" s="12">
        <v>7582.5429999999997</v>
      </c>
      <c r="J10" s="12">
        <v>14319</v>
      </c>
      <c r="K10" s="12">
        <v>12683.073062149748</v>
      </c>
      <c r="L10" s="12">
        <v>13667.769123654653</v>
      </c>
      <c r="M10" s="12">
        <v>48252.3851858044</v>
      </c>
      <c r="N10" s="12">
        <v>16003.825779480412</v>
      </c>
      <c r="O10" s="12"/>
      <c r="P10" s="12"/>
      <c r="Q10" s="12"/>
      <c r="R10" s="12"/>
    </row>
    <row r="11" spans="1:25" x14ac:dyDescent="0.2">
      <c r="B11" s="13" t="s">
        <v>10</v>
      </c>
      <c r="C11" s="14">
        <v>715048</v>
      </c>
      <c r="D11" s="14">
        <v>204151.182</v>
      </c>
      <c r="E11" s="14">
        <v>220045</v>
      </c>
      <c r="F11" s="14">
        <v>246616.00822802677</v>
      </c>
      <c r="G11" s="14">
        <v>261391.17564335329</v>
      </c>
      <c r="H11" s="14">
        <v>932203.36587138008</v>
      </c>
      <c r="I11" s="14">
        <v>240400.96600000001</v>
      </c>
      <c r="J11" s="14">
        <v>269054</v>
      </c>
      <c r="K11" s="14">
        <v>288320.83458278998</v>
      </c>
      <c r="L11" s="14">
        <v>306179.25525564974</v>
      </c>
      <c r="M11" s="14">
        <v>1103956.0558384401</v>
      </c>
      <c r="N11" s="14">
        <v>311151.13802927587</v>
      </c>
      <c r="O11" s="14">
        <f t="shared" ref="O11:R11" si="0">SUM(O9:O10)</f>
        <v>0</v>
      </c>
      <c r="P11" s="14">
        <f t="shared" si="0"/>
        <v>0</v>
      </c>
      <c r="Q11" s="14">
        <f t="shared" si="0"/>
        <v>0</v>
      </c>
      <c r="R11" s="14">
        <f t="shared" si="0"/>
        <v>0</v>
      </c>
    </row>
    <row r="12" spans="1:25" x14ac:dyDescent="0.2">
      <c r="B12" s="16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25" x14ac:dyDescent="0.2">
      <c r="B13" s="8" t="s">
        <v>11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25" x14ac:dyDescent="0.2">
      <c r="B14" s="17" t="s">
        <v>12</v>
      </c>
      <c r="C14" s="10">
        <v>409821</v>
      </c>
      <c r="D14" s="10">
        <v>114414.799</v>
      </c>
      <c r="E14" s="10">
        <v>116171</v>
      </c>
      <c r="F14" s="10">
        <v>127567.03595870972</v>
      </c>
      <c r="G14" s="10">
        <v>144200.7896713533</v>
      </c>
      <c r="H14" s="10">
        <v>502353.62463006302</v>
      </c>
      <c r="I14" s="10">
        <v>127726.988</v>
      </c>
      <c r="J14" s="10">
        <v>145250</v>
      </c>
      <c r="K14" s="10">
        <v>148229.1637292071</v>
      </c>
      <c r="L14" s="10">
        <v>148498.79867324349</v>
      </c>
      <c r="M14" s="10">
        <v>569704.95040245063</v>
      </c>
      <c r="N14" s="10">
        <v>161903.77989942819</v>
      </c>
      <c r="O14" s="10"/>
      <c r="P14" s="10"/>
      <c r="Q14" s="10"/>
      <c r="R14" s="10"/>
    </row>
    <row r="15" spans="1:25" x14ac:dyDescent="0.2">
      <c r="B15" s="17" t="s">
        <v>13</v>
      </c>
      <c r="C15" s="10">
        <v>113155</v>
      </c>
      <c r="D15" s="10">
        <v>28848.823</v>
      </c>
      <c r="E15" s="10">
        <v>39563</v>
      </c>
      <c r="F15" s="10">
        <v>38386.792463466765</v>
      </c>
      <c r="G15" s="10">
        <v>40741.78386097202</v>
      </c>
      <c r="H15" s="10">
        <v>147540.39932443877</v>
      </c>
      <c r="I15" s="10">
        <v>38374.258000000002</v>
      </c>
      <c r="J15" s="10">
        <v>42782</v>
      </c>
      <c r="K15" s="10">
        <v>45129.172067554297</v>
      </c>
      <c r="L15" s="10">
        <v>50889.369433374828</v>
      </c>
      <c r="M15" s="10">
        <v>177174.79950092913</v>
      </c>
      <c r="N15" s="10">
        <v>49737.250917005935</v>
      </c>
      <c r="O15" s="10"/>
      <c r="P15" s="10"/>
      <c r="Q15" s="10"/>
      <c r="R15" s="10"/>
      <c r="T15" s="18"/>
      <c r="U15" s="18"/>
    </row>
    <row r="16" spans="1:25" x14ac:dyDescent="0.2">
      <c r="B16" s="17" t="s">
        <v>14</v>
      </c>
      <c r="C16" s="12">
        <v>107750.8</v>
      </c>
      <c r="D16" s="12">
        <v>33092.964</v>
      </c>
      <c r="E16" s="12">
        <v>36394</v>
      </c>
      <c r="F16" s="12">
        <v>36451.698712256031</v>
      </c>
      <c r="G16" s="12">
        <v>38559.373443231991</v>
      </c>
      <c r="H16" s="12">
        <v>144498.03615548805</v>
      </c>
      <c r="I16" s="12">
        <v>36933.851000000002</v>
      </c>
      <c r="J16" s="12">
        <v>38732</v>
      </c>
      <c r="K16" s="12">
        <v>38728.566127418846</v>
      </c>
      <c r="L16" s="12">
        <v>49267.734792175645</v>
      </c>
      <c r="M16" s="12">
        <v>163662.1519195945</v>
      </c>
      <c r="N16" s="12">
        <v>50121.175741546882</v>
      </c>
      <c r="O16" s="10"/>
      <c r="P16" s="10"/>
      <c r="Q16" s="10"/>
      <c r="R16" s="10"/>
    </row>
    <row r="17" spans="2:27" x14ac:dyDescent="0.2">
      <c r="B17" s="20" t="s">
        <v>15</v>
      </c>
      <c r="C17" s="14">
        <v>630726.80000000005</v>
      </c>
      <c r="D17" s="14">
        <v>176356.58600000001</v>
      </c>
      <c r="E17" s="14">
        <v>192128</v>
      </c>
      <c r="F17" s="14">
        <v>202405.52713443252</v>
      </c>
      <c r="G17" s="14">
        <v>223501.94697555731</v>
      </c>
      <c r="H17" s="14">
        <v>794392.06010998995</v>
      </c>
      <c r="I17" s="14">
        <v>203035.09699999998</v>
      </c>
      <c r="J17" s="14">
        <v>226764</v>
      </c>
      <c r="K17" s="14">
        <v>232086.90192418022</v>
      </c>
      <c r="L17" s="14">
        <v>248655.90289879398</v>
      </c>
      <c r="M17" s="14">
        <v>910542.90182297397</v>
      </c>
      <c r="N17" s="14">
        <v>261762.206557981</v>
      </c>
      <c r="O17" s="14">
        <f t="shared" ref="O17:R17" si="1">SUM(O14:O16)</f>
        <v>0</v>
      </c>
      <c r="P17" s="14">
        <f t="shared" si="1"/>
        <v>0</v>
      </c>
      <c r="Q17" s="14">
        <f t="shared" si="1"/>
        <v>0</v>
      </c>
      <c r="R17" s="14">
        <f t="shared" si="1"/>
        <v>0</v>
      </c>
      <c r="T17" s="18"/>
      <c r="U17" s="18"/>
      <c r="V17" s="21"/>
    </row>
    <row r="18" spans="2:27" x14ac:dyDescent="0.2">
      <c r="B18" s="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22"/>
      <c r="P18" s="22"/>
      <c r="Q18" s="22"/>
      <c r="R18" s="22"/>
    </row>
    <row r="19" spans="2:27" x14ac:dyDescent="0.2">
      <c r="B19" s="9" t="s">
        <v>16</v>
      </c>
      <c r="C19" s="10">
        <v>13527.4</v>
      </c>
      <c r="D19" s="10">
        <v>2802.404</v>
      </c>
      <c r="E19" s="10">
        <v>2533</v>
      </c>
      <c r="F19" s="10">
        <v>3806.5751612289919</v>
      </c>
      <c r="G19" s="10">
        <v>3135.2864993517942</v>
      </c>
      <c r="H19" s="10">
        <v>12277.265660580786</v>
      </c>
      <c r="I19" s="10">
        <v>3576.2269999999999</v>
      </c>
      <c r="J19" s="10">
        <v>2236</v>
      </c>
      <c r="K19" s="10">
        <v>1693.3621365890717</v>
      </c>
      <c r="L19" s="10">
        <v>8461.35908595623</v>
      </c>
      <c r="M19" s="10">
        <v>15966.948222545301</v>
      </c>
      <c r="N19" s="10">
        <v>3840.5212715689399</v>
      </c>
      <c r="O19" s="10"/>
      <c r="P19" s="10"/>
      <c r="Q19" s="10"/>
      <c r="R19" s="10"/>
    </row>
    <row r="20" spans="2:27" x14ac:dyDescent="0.2">
      <c r="B20" s="9" t="s">
        <v>17</v>
      </c>
      <c r="C20" s="11">
        <v>2380.1</v>
      </c>
      <c r="D20" s="11">
        <v>-2220.998</v>
      </c>
      <c r="E20" s="11">
        <v>1608</v>
      </c>
      <c r="F20" s="11">
        <v>372.96269124188649</v>
      </c>
      <c r="G20" s="11">
        <v>2834.5508286364488</v>
      </c>
      <c r="H20" s="11">
        <v>2594.5155198783355</v>
      </c>
      <c r="I20" s="11">
        <v>-1756.5530000000001</v>
      </c>
      <c r="J20" s="11">
        <v>443</v>
      </c>
      <c r="K20" s="11">
        <v>175.67982570469823</v>
      </c>
      <c r="L20" s="11">
        <v>18.627901644185158</v>
      </c>
      <c r="M20" s="11">
        <v>-1119.2452726511167</v>
      </c>
      <c r="N20" s="11">
        <v>2.9724613699363544E-4</v>
      </c>
      <c r="O20" s="19"/>
      <c r="P20" s="19"/>
      <c r="Q20" s="19"/>
      <c r="R20" s="19"/>
    </row>
    <row r="21" spans="2:27" x14ac:dyDescent="0.2">
      <c r="B21" s="13" t="s">
        <v>6</v>
      </c>
      <c r="C21" s="14">
        <v>15907.5</v>
      </c>
      <c r="D21" s="14">
        <v>581.40599999999995</v>
      </c>
      <c r="E21" s="14">
        <v>4141</v>
      </c>
      <c r="F21" s="14">
        <v>4179.5378524708785</v>
      </c>
      <c r="G21" s="14">
        <v>5969.8373279882435</v>
      </c>
      <c r="H21" s="14">
        <v>14871.781180459122</v>
      </c>
      <c r="I21" s="14">
        <v>1819.6739999999998</v>
      </c>
      <c r="J21" s="14">
        <v>2679</v>
      </c>
      <c r="K21" s="14">
        <v>1869.04196229377</v>
      </c>
      <c r="L21" s="14">
        <v>8479.9869876004159</v>
      </c>
      <c r="M21" s="14">
        <v>14847.702949894185</v>
      </c>
      <c r="N21" s="14">
        <v>3840.521568815077</v>
      </c>
      <c r="O21" s="14">
        <f t="shared" ref="O21:R21" si="2">SUM(O19:O20)</f>
        <v>0</v>
      </c>
      <c r="P21" s="14">
        <f t="shared" si="2"/>
        <v>0</v>
      </c>
      <c r="Q21" s="14">
        <f t="shared" si="2"/>
        <v>0</v>
      </c>
      <c r="R21" s="14">
        <f t="shared" si="2"/>
        <v>0</v>
      </c>
    </row>
    <row r="22" spans="2:27" x14ac:dyDescent="0.2">
      <c r="B22" s="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W22" s="18"/>
      <c r="X22" s="18"/>
      <c r="Z22" s="18"/>
      <c r="AA22" s="18"/>
    </row>
    <row r="23" spans="2:27" x14ac:dyDescent="0.2">
      <c r="B23" s="23" t="s">
        <v>0</v>
      </c>
      <c r="C23" s="14">
        <v>68413.699999999953</v>
      </c>
      <c r="D23" s="14">
        <v>27213.189999999991</v>
      </c>
      <c r="E23" s="14">
        <v>23776</v>
      </c>
      <c r="F23" s="14">
        <v>40030.943241123372</v>
      </c>
      <c r="G23" s="14">
        <v>31919.391339807735</v>
      </c>
      <c r="H23" s="14">
        <v>122938.524580931</v>
      </c>
      <c r="I23" s="14">
        <v>35546.195000000036</v>
      </c>
      <c r="J23" s="14">
        <v>39611</v>
      </c>
      <c r="K23" s="14">
        <v>54364.89069631599</v>
      </c>
      <c r="L23" s="14">
        <v>49043.365369255342</v>
      </c>
      <c r="M23" s="14">
        <v>178566.45106557099</v>
      </c>
      <c r="N23" s="14">
        <v>45548.409902479791</v>
      </c>
      <c r="O23" s="14">
        <f t="shared" ref="O23:R23" si="3">O11-O17-O21</f>
        <v>0</v>
      </c>
      <c r="P23" s="14">
        <f t="shared" si="3"/>
        <v>0</v>
      </c>
      <c r="Q23" s="14">
        <f t="shared" si="3"/>
        <v>0</v>
      </c>
      <c r="R23" s="14">
        <f t="shared" si="3"/>
        <v>0</v>
      </c>
      <c r="W23" s="18"/>
      <c r="X23" s="18"/>
      <c r="Z23" s="18"/>
      <c r="AA23" s="18"/>
    </row>
    <row r="24" spans="2:27" x14ac:dyDescent="0.2">
      <c r="B24" s="24" t="s">
        <v>18</v>
      </c>
      <c r="C24" s="25">
        <v>9.5677073427238385E-2</v>
      </c>
      <c r="D24" s="25">
        <v>0.13329920372442414</v>
      </c>
      <c r="E24" s="25">
        <v>0.10805062600831648</v>
      </c>
      <c r="F24" s="25">
        <v>0.16232094391905758</v>
      </c>
      <c r="G24" s="25">
        <v>0.12211350004928671</v>
      </c>
      <c r="H24" s="25">
        <v>0.13188058430363303</v>
      </c>
      <c r="I24" s="25">
        <v>0.14786211383193873</v>
      </c>
      <c r="J24" s="25">
        <v>0.14722323399763615</v>
      </c>
      <c r="K24" s="25">
        <v>0.18855692747623956</v>
      </c>
      <c r="L24" s="25">
        <v>0.160178602983098</v>
      </c>
      <c r="M24" s="25">
        <v>0.16175065291036986</v>
      </c>
      <c r="N24" s="25">
        <v>0.14638676943612589</v>
      </c>
      <c r="O24" s="25" t="e">
        <f t="shared" ref="O24:R24" si="4">O23/O11</f>
        <v>#DIV/0!</v>
      </c>
      <c r="P24" s="25" t="e">
        <f t="shared" si="4"/>
        <v>#DIV/0!</v>
      </c>
      <c r="Q24" s="25" t="e">
        <f t="shared" si="4"/>
        <v>#DIV/0!</v>
      </c>
      <c r="R24" s="25" t="e">
        <f t="shared" si="4"/>
        <v>#DIV/0!</v>
      </c>
      <c r="T24" s="21"/>
    </row>
    <row r="25" spans="2:27" x14ac:dyDescent="0.2">
      <c r="B25" s="23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2:27" x14ac:dyDescent="0.2">
      <c r="B26" s="23" t="s">
        <v>1</v>
      </c>
      <c r="C26" s="15">
        <v>189691.89999999994</v>
      </c>
      <c r="D26" s="15">
        <v>63108.557999999997</v>
      </c>
      <c r="E26" s="15">
        <v>62703</v>
      </c>
      <c r="F26" s="15">
        <v>80289.2171146084</v>
      </c>
      <c r="G26" s="15">
        <v>73614.051282391505</v>
      </c>
      <c r="H26" s="15">
        <v>279714.82639699982</v>
      </c>
      <c r="I26" s="15">
        <v>76056.27300000003</v>
      </c>
      <c r="J26" s="15">
        <v>80579</v>
      </c>
      <c r="K26" s="15">
        <v>94786.818960323901</v>
      </c>
      <c r="L26" s="15">
        <v>106772.4592473872</v>
      </c>
      <c r="M26" s="15">
        <v>358195.55120771099</v>
      </c>
      <c r="N26" s="15">
        <v>99510.106915595607</v>
      </c>
      <c r="O26" s="15"/>
      <c r="P26" s="15"/>
      <c r="Q26" s="15"/>
      <c r="R26" s="15"/>
    </row>
    <row r="27" spans="2:27" x14ac:dyDescent="0.2">
      <c r="B27" s="24" t="s">
        <v>3</v>
      </c>
      <c r="C27" s="25">
        <v>0.26528554726395981</v>
      </c>
      <c r="D27" s="25">
        <v>0.30912658639419488</v>
      </c>
      <c r="E27" s="25">
        <v>0.28495535004203687</v>
      </c>
      <c r="F27" s="25">
        <v>0.32556368782180256</v>
      </c>
      <c r="G27" s="25">
        <v>0.28162408735186917</v>
      </c>
      <c r="H27" s="25">
        <v>0.3000577305742031</v>
      </c>
      <c r="I27" s="25">
        <v>0.31637257647292494</v>
      </c>
      <c r="J27" s="25">
        <v>0.29949006519137422</v>
      </c>
      <c r="K27" s="25">
        <v>0.32875466352434657</v>
      </c>
      <c r="L27" s="25">
        <v>0.34872532157097208</v>
      </c>
      <c r="M27" s="25">
        <v>0.32446479529519168</v>
      </c>
      <c r="N27" s="25">
        <v>0.31981276863024943</v>
      </c>
      <c r="O27" s="25"/>
      <c r="P27" s="25"/>
      <c r="Q27" s="25"/>
      <c r="R27" s="25"/>
      <c r="T27" s="21"/>
    </row>
    <row r="28" spans="2:27" x14ac:dyDescent="0.2">
      <c r="B28" s="23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2:27" x14ac:dyDescent="0.2">
      <c r="B29" s="23" t="s">
        <v>2</v>
      </c>
      <c r="C29" s="15">
        <v>176164.49999999994</v>
      </c>
      <c r="D29" s="15">
        <v>60306.153999999995</v>
      </c>
      <c r="E29" s="15">
        <v>60170</v>
      </c>
      <c r="F29" s="15">
        <v>76482.641953379411</v>
      </c>
      <c r="G29" s="15">
        <v>70478.764783039718</v>
      </c>
      <c r="H29" s="15">
        <v>267436.56073641899</v>
      </c>
      <c r="I29" s="15">
        <v>72480.046000000031</v>
      </c>
      <c r="J29" s="15">
        <v>78343</v>
      </c>
      <c r="K29" s="15">
        <v>93093.456823734829</v>
      </c>
      <c r="L29" s="15">
        <v>98311.100161430979</v>
      </c>
      <c r="M29" s="15">
        <v>342228.60298516601</v>
      </c>
      <c r="N29" s="15">
        <v>95669.585644026665</v>
      </c>
      <c r="O29" s="15"/>
      <c r="P29" s="15"/>
      <c r="Q29" s="15"/>
      <c r="R29" s="15"/>
    </row>
    <row r="30" spans="2:27" x14ac:dyDescent="0.2">
      <c r="B30" s="24" t="s">
        <v>4</v>
      </c>
      <c r="C30" s="25">
        <v>0.24636737673554773</v>
      </c>
      <c r="D30" s="25">
        <v>0.29539948487782941</v>
      </c>
      <c r="E30" s="25">
        <v>0.27344406825876527</v>
      </c>
      <c r="F30" s="25">
        <v>0.31012845639226233</v>
      </c>
      <c r="G30" s="25">
        <v>0.26962947241647583</v>
      </c>
      <c r="H30" s="25">
        <v>0.2868875725270858</v>
      </c>
      <c r="I30" s="25">
        <v>0.30149648400331314</v>
      </c>
      <c r="J30" s="25">
        <v>0.29117946583213777</v>
      </c>
      <c r="K30" s="25">
        <v>0.32288147666624306</v>
      </c>
      <c r="L30" s="25">
        <v>0.32109001009668142</v>
      </c>
      <c r="M30" s="25">
        <v>0.31000139106682062</v>
      </c>
      <c r="N30" s="25">
        <v>0.30746982398960476</v>
      </c>
      <c r="O30" s="25"/>
      <c r="P30" s="25"/>
      <c r="Q30" s="25"/>
      <c r="R30" s="25"/>
      <c r="T30" s="21"/>
    </row>
    <row r="31" spans="2:27" x14ac:dyDescent="0.2">
      <c r="B31" s="23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2:27" x14ac:dyDescent="0.2">
      <c r="B32" s="9" t="s">
        <v>19</v>
      </c>
      <c r="C32" s="26">
        <v>-13186</v>
      </c>
      <c r="D32" s="26">
        <v>-3351.45</v>
      </c>
      <c r="E32" s="26">
        <v>-3570</v>
      </c>
      <c r="F32" s="26">
        <v>-4285.0635222946048</v>
      </c>
      <c r="G32" s="26">
        <v>-6057.6570448235343</v>
      </c>
      <c r="H32" s="26">
        <v>-17264.170567118141</v>
      </c>
      <c r="I32" s="26">
        <v>-2847.232</v>
      </c>
      <c r="J32" s="26">
        <v>-7478</v>
      </c>
      <c r="K32" s="26">
        <v>-12796.357539424769</v>
      </c>
      <c r="L32" s="26">
        <v>-15067.827364677145</v>
      </c>
      <c r="M32" s="26">
        <v>-38189.416904101919</v>
      </c>
      <c r="N32" s="26">
        <v>-16360.551483784404</v>
      </c>
      <c r="O32" s="26"/>
      <c r="P32" s="26"/>
      <c r="Q32" s="26"/>
      <c r="R32" s="26"/>
    </row>
    <row r="33" spans="1:26" x14ac:dyDescent="0.2">
      <c r="B33" s="9" t="s">
        <v>20</v>
      </c>
      <c r="C33" s="26">
        <v>81348.600000000006</v>
      </c>
      <c r="D33" s="26">
        <v>16385.393</v>
      </c>
      <c r="E33" s="26">
        <v>23867</v>
      </c>
      <c r="F33" s="26">
        <v>34901.206745576528</v>
      </c>
      <c r="G33" s="26">
        <v>22326.906484098523</v>
      </c>
      <c r="H33" s="26">
        <v>97480.506229675055</v>
      </c>
      <c r="I33" s="26">
        <v>23216.445</v>
      </c>
      <c r="J33" s="26">
        <v>26752</v>
      </c>
      <c r="K33" s="26">
        <v>27640.727655847459</v>
      </c>
      <c r="L33" s="26">
        <v>28632.180517719826</v>
      </c>
      <c r="M33" s="26">
        <v>106241.35317356729</v>
      </c>
      <c r="N33" s="26">
        <v>36046.012248948653</v>
      </c>
      <c r="O33" s="26"/>
      <c r="P33" s="26"/>
      <c r="Q33" s="26"/>
      <c r="R33" s="26"/>
      <c r="U33" s="27"/>
      <c r="V33" s="27"/>
      <c r="W33" s="18"/>
      <c r="X33" s="27"/>
      <c r="Y33" s="27"/>
      <c r="Z33" s="18"/>
    </row>
    <row r="34" spans="1:26" x14ac:dyDescent="0.2">
      <c r="B34" s="9" t="s">
        <v>21</v>
      </c>
      <c r="C34" s="26">
        <v>-1701.1</v>
      </c>
      <c r="D34" s="26">
        <v>374.56599999999997</v>
      </c>
      <c r="E34" s="26">
        <v>215</v>
      </c>
      <c r="F34" s="26">
        <v>-816.6877750615339</v>
      </c>
      <c r="G34" s="26">
        <v>1662.6780886396941</v>
      </c>
      <c r="H34" s="26">
        <v>1435.5563135781604</v>
      </c>
      <c r="I34" s="26">
        <v>-470.61799999999999</v>
      </c>
      <c r="J34" s="26">
        <v>-803</v>
      </c>
      <c r="K34" s="26">
        <v>-496.16284722084691</v>
      </c>
      <c r="L34" s="26">
        <v>-585.38123194222794</v>
      </c>
      <c r="M34" s="26">
        <v>-2355.1620791630748</v>
      </c>
      <c r="N34" s="26">
        <v>660.76136999999994</v>
      </c>
      <c r="O34" s="26"/>
      <c r="P34" s="26"/>
      <c r="Q34" s="26"/>
      <c r="R34" s="26"/>
    </row>
    <row r="35" spans="1:26" x14ac:dyDescent="0.2">
      <c r="B35" s="9" t="s">
        <v>100</v>
      </c>
      <c r="C35" s="26">
        <v>-14794.7</v>
      </c>
      <c r="D35" s="26">
        <v>12434.835999999999</v>
      </c>
      <c r="E35" s="26">
        <v>-7536</v>
      </c>
      <c r="F35" s="26">
        <v>4643.2205386466085</v>
      </c>
      <c r="G35" s="26">
        <v>595.81378386168944</v>
      </c>
      <c r="H35" s="26">
        <v>10137.870322508297</v>
      </c>
      <c r="I35" s="26">
        <v>2216.527</v>
      </c>
      <c r="J35" s="26">
        <v>-1472</v>
      </c>
      <c r="K35" s="26">
        <v>2555.8043132332841</v>
      </c>
      <c r="L35" s="26">
        <v>-1054.01298579686</v>
      </c>
      <c r="M35" s="26">
        <v>2246.3183274364242</v>
      </c>
      <c r="N35" s="26">
        <v>3880.24268336973</v>
      </c>
      <c r="O35" s="26"/>
      <c r="P35" s="26"/>
      <c r="Q35" s="26"/>
      <c r="R35" s="26"/>
    </row>
    <row r="36" spans="1:26" x14ac:dyDescent="0.2">
      <c r="B36" s="9" t="s">
        <v>22</v>
      </c>
      <c r="C36" s="11">
        <v>0</v>
      </c>
      <c r="D36" s="11">
        <v>0</v>
      </c>
      <c r="E36" s="11">
        <v>0</v>
      </c>
      <c r="F36" s="11">
        <v>1E-4</v>
      </c>
      <c r="G36" s="11">
        <v>2.0000000000000001E-4</v>
      </c>
      <c r="H36" s="11">
        <v>3.0000000000000003E-4</v>
      </c>
      <c r="I36" s="11">
        <v>0</v>
      </c>
      <c r="J36" s="11">
        <v>722.07228056153792</v>
      </c>
      <c r="K36" s="11">
        <v>3230.0706594384619</v>
      </c>
      <c r="L36" s="11">
        <v>4184.62194</v>
      </c>
      <c r="M36" s="11">
        <v>8136.7648799999997</v>
      </c>
      <c r="N36" s="11">
        <v>0</v>
      </c>
      <c r="O36" s="26"/>
      <c r="P36" s="26"/>
      <c r="Q36" s="26"/>
      <c r="R36" s="26"/>
    </row>
    <row r="37" spans="1:26" x14ac:dyDescent="0.2">
      <c r="B37" s="23" t="s">
        <v>23</v>
      </c>
      <c r="C37" s="15">
        <v>51666.8</v>
      </c>
      <c r="D37" s="15">
        <v>25843.345000000001</v>
      </c>
      <c r="E37" s="15">
        <v>12976</v>
      </c>
      <c r="F37" s="15">
        <v>34442.676086866995</v>
      </c>
      <c r="G37" s="15">
        <v>18527.74151177637</v>
      </c>
      <c r="H37" s="15">
        <v>91788.7625986434</v>
      </c>
      <c r="I37" s="15">
        <v>22115.122000000003</v>
      </c>
      <c r="J37" s="15">
        <v>17721.072280561537</v>
      </c>
      <c r="K37" s="15">
        <v>20134.082241873588</v>
      </c>
      <c r="L37" s="15">
        <v>16109.580875303593</v>
      </c>
      <c r="M37" s="15">
        <v>76078.857397738699</v>
      </c>
      <c r="N37" s="15">
        <v>24226.464818533983</v>
      </c>
      <c r="O37" s="28"/>
      <c r="P37" s="28"/>
      <c r="Q37" s="28"/>
      <c r="R37" s="28"/>
    </row>
    <row r="38" spans="1:26" x14ac:dyDescent="0.2">
      <c r="B38" s="23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26" x14ac:dyDescent="0.2">
      <c r="B39" s="8" t="s">
        <v>24</v>
      </c>
      <c r="C39" s="10">
        <v>16746.899999999951</v>
      </c>
      <c r="D39" s="10">
        <v>1369.8449999999903</v>
      </c>
      <c r="E39" s="10">
        <v>10800</v>
      </c>
      <c r="F39" s="10">
        <v>5588.2671542563767</v>
      </c>
      <c r="G39" s="10">
        <v>13391.649828031364</v>
      </c>
      <c r="H39" s="10">
        <v>31149.761982287644</v>
      </c>
      <c r="I39" s="10">
        <v>13431.073000000033</v>
      </c>
      <c r="J39" s="10">
        <v>21889.927719438463</v>
      </c>
      <c r="K39" s="10">
        <v>34230.808454442405</v>
      </c>
      <c r="L39" s="10">
        <v>32933.784493951753</v>
      </c>
      <c r="M39" s="10">
        <v>102485.59366783273</v>
      </c>
      <c r="N39" s="10">
        <v>21321.945083945808</v>
      </c>
      <c r="O39" s="10"/>
      <c r="P39" s="10"/>
      <c r="Q39" s="10"/>
      <c r="R39" s="10"/>
    </row>
    <row r="40" spans="1:26" x14ac:dyDescent="0.2"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26" x14ac:dyDescent="0.2">
      <c r="B41" s="8" t="s">
        <v>25</v>
      </c>
      <c r="C41" s="10">
        <v>6743.8</v>
      </c>
      <c r="D41" s="10">
        <v>-246.572</v>
      </c>
      <c r="E41" s="10">
        <v>2437</v>
      </c>
      <c r="F41" s="10">
        <v>1005.8881057661567</v>
      </c>
      <c r="G41" s="10">
        <v>2361.3195250456351</v>
      </c>
      <c r="H41" s="10">
        <v>5557.635630811792</v>
      </c>
      <c r="I41" s="10">
        <v>2686.2150000000001</v>
      </c>
      <c r="J41" s="10">
        <v>4378</v>
      </c>
      <c r="K41" s="10">
        <v>6846.1616908884907</v>
      </c>
      <c r="L41" s="10">
        <v>4843.4606105973289</v>
      </c>
      <c r="M41" s="10">
        <v>18753.837301485819</v>
      </c>
      <c r="N41" s="10">
        <v>4677.4611105271397</v>
      </c>
      <c r="O41" s="10"/>
      <c r="P41" s="10"/>
      <c r="Q41" s="10"/>
      <c r="R41" s="10"/>
    </row>
    <row r="42" spans="1:26" x14ac:dyDescent="0.2">
      <c r="B42" s="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26" x14ac:dyDescent="0.2">
      <c r="B43" s="23" t="s">
        <v>26</v>
      </c>
      <c r="C43" s="15">
        <v>10003.099999999951</v>
      </c>
      <c r="D43" s="15">
        <v>1616.4169999999904</v>
      </c>
      <c r="E43" s="15">
        <v>8363</v>
      </c>
      <c r="F43" s="15">
        <v>4582.3790484902202</v>
      </c>
      <c r="G43" s="15">
        <v>11030.330302985729</v>
      </c>
      <c r="H43" s="15">
        <v>25592.126351475854</v>
      </c>
      <c r="I43" s="15">
        <v>10744.858000000033</v>
      </c>
      <c r="J43" s="15">
        <v>17511.927719438463</v>
      </c>
      <c r="K43" s="15">
        <v>27384.646763553916</v>
      </c>
      <c r="L43" s="15">
        <v>28090.323883354424</v>
      </c>
      <c r="M43" s="15">
        <v>83732.756366346905</v>
      </c>
      <c r="N43" s="15">
        <v>16644.483973418668</v>
      </c>
      <c r="O43" s="15"/>
      <c r="P43" s="15"/>
      <c r="Q43" s="15"/>
      <c r="R43" s="15"/>
      <c r="T43" s="18"/>
      <c r="U43" s="18"/>
      <c r="W43" s="18"/>
      <c r="X43" s="18"/>
    </row>
    <row r="44" spans="1:26" x14ac:dyDescent="0.2">
      <c r="B44" s="23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22"/>
      <c r="O44" s="22"/>
      <c r="P44" s="22"/>
      <c r="Q44" s="22"/>
      <c r="R44" s="22"/>
    </row>
    <row r="45" spans="1:26" x14ac:dyDescent="0.2">
      <c r="B45" s="8" t="s">
        <v>119</v>
      </c>
      <c r="C45" s="73">
        <v>5.39965841874522E-2</v>
      </c>
      <c r="D45" s="73">
        <v>8.7253947898680226E-3</v>
      </c>
      <c r="E45" s="73">
        <v>4.5143348917801973E-2</v>
      </c>
      <c r="F45" s="73">
        <v>2.4735613566856319E-2</v>
      </c>
      <c r="G45" s="73">
        <v>5.9541557999077982E-2</v>
      </c>
      <c r="H45" s="73">
        <v>0.13814591527360381</v>
      </c>
      <c r="I45" s="73">
        <v>5.8000582777261438E-2</v>
      </c>
      <c r="J45" s="73">
        <v>6.3653937873371036E-2</v>
      </c>
      <c r="K45" s="73">
        <v>9.9540189503898188E-2</v>
      </c>
      <c r="L45" s="73">
        <v>0.1021052484889567</v>
      </c>
      <c r="M45" s="73">
        <v>0.30435939190139988</v>
      </c>
      <c r="N45" s="73">
        <v>6.0500874932362114E-2</v>
      </c>
      <c r="O45" s="22"/>
      <c r="P45" s="22"/>
      <c r="Q45" s="22"/>
      <c r="R45" s="22"/>
    </row>
    <row r="46" spans="1:26" x14ac:dyDescent="0.2"/>
    <row r="47" spans="1:26" x14ac:dyDescent="0.2">
      <c r="A47" s="56"/>
      <c r="B47" s="56"/>
      <c r="C47" s="56"/>
      <c r="D47" s="56"/>
      <c r="E47" s="58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</row>
    <row r="48" spans="1:26" x14ac:dyDescent="0.2">
      <c r="A48" s="56"/>
      <c r="B48" s="56"/>
      <c r="C48" s="56"/>
      <c r="D48" s="56"/>
      <c r="E48" s="57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</row>
    <row r="49" spans="1:19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</row>
    <row r="50" spans="1:19" x14ac:dyDescent="0.2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</row>
    <row r="51" spans="1:19" x14ac:dyDescent="0.2">
      <c r="A51" s="56"/>
      <c r="B51" s="56"/>
      <c r="C51" s="56"/>
      <c r="D51" s="56"/>
      <c r="E51" s="59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</row>
    <row r="52" spans="1:19" x14ac:dyDescent="0.2">
      <c r="A52" s="56"/>
      <c r="B52" s="56"/>
      <c r="C52" s="56"/>
      <c r="D52" s="56"/>
      <c r="E52" s="58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</row>
    <row r="53" spans="1:19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</row>
    <row r="54" spans="1:19" hidden="1" x14ac:dyDescent="0.2"/>
    <row r="55" spans="1:19" hidden="1" x14ac:dyDescent="0.2"/>
    <row r="56" spans="1:19" hidden="1" x14ac:dyDescent="0.2"/>
    <row r="57" spans="1:19" hidden="1" x14ac:dyDescent="0.2"/>
    <row r="58" spans="1:19" hidden="1" x14ac:dyDescent="0.2"/>
    <row r="59" spans="1:19" hidden="1" x14ac:dyDescent="0.2"/>
    <row r="60" spans="1:19" hidden="1" x14ac:dyDescent="0.2"/>
    <row r="61" spans="1:19" hidden="1" x14ac:dyDescent="0.2"/>
    <row r="62" spans="1:19" hidden="1" x14ac:dyDescent="0.2"/>
    <row r="63" spans="1:19" hidden="1" x14ac:dyDescent="0.2"/>
  </sheetData>
  <sheetProtection password="EED9"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8"/>
  <sheetViews>
    <sheetView showGridLines="0" showRowColHeaders="0" zoomScale="85" zoomScaleNormal="85" workbookViewId="0"/>
  </sheetViews>
  <sheetFormatPr baseColWidth="10" defaultColWidth="0" defaultRowHeight="14.25" zeroHeight="1" x14ac:dyDescent="0.2"/>
  <cols>
    <col min="1" max="1" width="3.42578125" style="33" customWidth="1"/>
    <col min="2" max="2" width="50.85546875" style="33" customWidth="1"/>
    <col min="3" max="6" width="13.42578125" style="33" customWidth="1"/>
    <col min="7" max="7" width="14.140625" style="32" customWidth="1"/>
    <col min="8" max="11" width="14.42578125" style="33" customWidth="1"/>
    <col min="12" max="12" width="12.7109375" style="32" customWidth="1"/>
    <col min="13" max="14" width="16.85546875" style="33" customWidth="1"/>
    <col min="15" max="15" width="3.42578125" style="33" customWidth="1"/>
    <col min="16" max="16" width="33" style="33" hidden="1" customWidth="1"/>
    <col min="17" max="16384" width="12.85546875" style="33" hidden="1"/>
  </cols>
  <sheetData>
    <row r="1" spans="1:23" x14ac:dyDescent="0.2">
      <c r="A1" s="65"/>
      <c r="B1" s="65"/>
      <c r="C1" s="65"/>
      <c r="D1" s="65"/>
      <c r="E1" s="65"/>
      <c r="F1" s="65"/>
      <c r="G1" s="66"/>
      <c r="H1" s="65"/>
      <c r="I1" s="65"/>
      <c r="J1" s="65"/>
      <c r="K1" s="65"/>
      <c r="L1" s="66"/>
      <c r="M1" s="65"/>
      <c r="N1" s="65"/>
      <c r="O1" s="65"/>
    </row>
    <row r="2" spans="1:23" ht="15.75" x14ac:dyDescent="0.25">
      <c r="A2" s="65"/>
      <c r="B2" s="60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32"/>
      <c r="Q2" s="32"/>
      <c r="R2" s="32"/>
      <c r="S2" s="32"/>
      <c r="T2" s="32"/>
      <c r="U2" s="32"/>
      <c r="V2" s="32"/>
      <c r="W2" s="32"/>
    </row>
    <row r="3" spans="1:23" ht="15" x14ac:dyDescent="0.2">
      <c r="A3" s="65"/>
      <c r="B3" s="67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23" ht="3.75" customHeight="1" x14ac:dyDescent="0.2">
      <c r="A4" s="65"/>
      <c r="B4" s="67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23" x14ac:dyDescent="0.2"/>
    <row r="6" spans="1:23" ht="42" customHeight="1" thickBot="1" x14ac:dyDescent="0.25">
      <c r="B6" s="70" t="s">
        <v>110</v>
      </c>
      <c r="C6" s="31">
        <v>2011</v>
      </c>
      <c r="D6" s="30" t="s">
        <v>103</v>
      </c>
      <c r="E6" s="30" t="s">
        <v>104</v>
      </c>
      <c r="F6" s="30" t="s">
        <v>105</v>
      </c>
      <c r="G6" s="30" t="s">
        <v>106</v>
      </c>
      <c r="H6" s="30">
        <v>2012</v>
      </c>
      <c r="I6" s="30" t="s">
        <v>102</v>
      </c>
      <c r="J6" s="30" t="s">
        <v>107</v>
      </c>
      <c r="K6" s="30" t="s">
        <v>108</v>
      </c>
      <c r="L6" s="30" t="s">
        <v>5</v>
      </c>
      <c r="M6" s="30">
        <v>2013</v>
      </c>
      <c r="N6" s="30" t="s">
        <v>101</v>
      </c>
    </row>
    <row r="7" spans="1:23" ht="15" thickTop="1" x14ac:dyDescent="0.2">
      <c r="B7" s="35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23" x14ac:dyDescent="0.2">
      <c r="B8" s="36" t="s">
        <v>27</v>
      </c>
      <c r="C8" s="37">
        <v>571182.9</v>
      </c>
      <c r="D8" s="37">
        <v>580542.9261712156</v>
      </c>
      <c r="E8" s="37">
        <v>560156.76804910495</v>
      </c>
      <c r="F8" s="37">
        <v>693938.42933203338</v>
      </c>
      <c r="G8" s="37">
        <v>555008.60699999996</v>
      </c>
      <c r="H8" s="37">
        <v>555008.60699999996</v>
      </c>
      <c r="I8" s="37">
        <v>453782.6</v>
      </c>
      <c r="J8" s="37">
        <v>1929156.650441139</v>
      </c>
      <c r="K8" s="37">
        <v>1771005.0099653578</v>
      </c>
      <c r="L8" s="37">
        <v>1687289.8901710624</v>
      </c>
      <c r="M8" s="37">
        <v>1687289.8901710624</v>
      </c>
      <c r="N8" s="37">
        <v>1474997.4382638303</v>
      </c>
    </row>
    <row r="9" spans="1:23" x14ac:dyDescent="0.2">
      <c r="B9" s="38" t="s">
        <v>28</v>
      </c>
      <c r="C9" s="37">
        <v>32199</v>
      </c>
      <c r="D9" s="37">
        <v>42236.378133073777</v>
      </c>
      <c r="E9" s="37">
        <v>45149.772630118292</v>
      </c>
      <c r="F9" s="37">
        <v>50729.241658710009</v>
      </c>
      <c r="G9" s="37">
        <v>43325.017999999996</v>
      </c>
      <c r="H9" s="37">
        <v>43325.017999999996</v>
      </c>
      <c r="I9" s="37">
        <v>51761.057000000001</v>
      </c>
      <c r="J9" s="37">
        <v>61972.437854972806</v>
      </c>
      <c r="K9" s="37">
        <v>59193.640633552088</v>
      </c>
      <c r="L9" s="37">
        <v>63183.413470953732</v>
      </c>
      <c r="M9" s="37">
        <v>63183.413470953732</v>
      </c>
      <c r="N9" s="37">
        <v>79315.296470401416</v>
      </c>
    </row>
    <row r="10" spans="1:23" x14ac:dyDescent="0.2">
      <c r="B10" s="38" t="s">
        <v>29</v>
      </c>
      <c r="C10" s="37">
        <v>85093.7</v>
      </c>
      <c r="D10" s="37">
        <v>93965.766439832136</v>
      </c>
      <c r="E10" s="37">
        <v>108517.1892281848</v>
      </c>
      <c r="F10" s="37">
        <v>112421.4648479177</v>
      </c>
      <c r="G10" s="37">
        <v>121930.128</v>
      </c>
      <c r="H10" s="37">
        <v>121930.128</v>
      </c>
      <c r="I10" s="37">
        <v>106955.201</v>
      </c>
      <c r="J10" s="37">
        <v>130679.83033939355</v>
      </c>
      <c r="K10" s="37">
        <v>163273.63517392564</v>
      </c>
      <c r="L10" s="37">
        <v>166769.95943483629</v>
      </c>
      <c r="M10" s="37">
        <v>166769.95943483629</v>
      </c>
      <c r="N10" s="37">
        <v>204737.98694170927</v>
      </c>
    </row>
    <row r="11" spans="1:23" x14ac:dyDescent="0.2">
      <c r="B11" s="38" t="s">
        <v>30</v>
      </c>
      <c r="C11" s="37">
        <v>37915.699999999997</v>
      </c>
      <c r="D11" s="37">
        <v>31931.217533789586</v>
      </c>
      <c r="E11" s="37">
        <v>37423.127005013244</v>
      </c>
      <c r="F11" s="37">
        <v>37042.754694222989</v>
      </c>
      <c r="G11" s="37">
        <v>36689.817999999999</v>
      </c>
      <c r="H11" s="37">
        <v>36689.817999999999</v>
      </c>
      <c r="I11" s="37">
        <v>40509.771000000001</v>
      </c>
      <c r="J11" s="37">
        <v>38746.309410911286</v>
      </c>
      <c r="K11" s="37">
        <v>43484.179384056057</v>
      </c>
      <c r="L11" s="37">
        <v>33588.174647657295</v>
      </c>
      <c r="M11" s="37">
        <v>33588.174647657295</v>
      </c>
      <c r="N11" s="37">
        <v>44601.527851936429</v>
      </c>
    </row>
    <row r="12" spans="1:23" x14ac:dyDescent="0.2">
      <c r="B12" s="38" t="s">
        <v>92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</row>
    <row r="13" spans="1:23" x14ac:dyDescent="0.2">
      <c r="B13" s="38" t="s">
        <v>120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8486.848</v>
      </c>
    </row>
    <row r="14" spans="1:23" x14ac:dyDescent="0.2">
      <c r="B14" s="39" t="s">
        <v>31</v>
      </c>
      <c r="C14" s="40">
        <v>726391.3</v>
      </c>
      <c r="D14" s="40">
        <v>748676.28827791114</v>
      </c>
      <c r="E14" s="40">
        <v>751246.8569124213</v>
      </c>
      <c r="F14" s="40">
        <v>894131.89053288405</v>
      </c>
      <c r="G14" s="40">
        <v>756953.571</v>
      </c>
      <c r="H14" s="40">
        <v>756953.571</v>
      </c>
      <c r="I14" s="40">
        <v>653008.62899999996</v>
      </c>
      <c r="J14" s="40">
        <v>2160555.2280464163</v>
      </c>
      <c r="K14" s="40">
        <v>2036956.4651568916</v>
      </c>
      <c r="L14" s="40">
        <v>1950831.4377245097</v>
      </c>
      <c r="M14" s="40">
        <v>1950831.43772451</v>
      </c>
      <c r="N14" s="40">
        <v>1812139.0975278772</v>
      </c>
    </row>
    <row r="15" spans="1:23" x14ac:dyDescent="0.2">
      <c r="B15" s="41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6" spans="1:23" x14ac:dyDescent="0.2"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2:14" x14ac:dyDescent="0.2">
      <c r="B17" s="38" t="s">
        <v>32</v>
      </c>
      <c r="C17" s="37">
        <v>3881235.8</v>
      </c>
      <c r="D17" s="37">
        <v>4070035.9415167696</v>
      </c>
      <c r="E17" s="37">
        <v>4222476.1157252798</v>
      </c>
      <c r="F17" s="37">
        <v>4405847.999869124</v>
      </c>
      <c r="G17" s="37">
        <v>4494785.8370000003</v>
      </c>
      <c r="H17" s="37">
        <v>4494785.8370000003</v>
      </c>
      <c r="I17" s="37">
        <v>4632149.4620000003</v>
      </c>
      <c r="J17" s="37">
        <v>5034906.1833855724</v>
      </c>
      <c r="K17" s="37">
        <v>5245057.8287455821</v>
      </c>
      <c r="L17" s="37">
        <v>5449937.6319719302</v>
      </c>
      <c r="M17" s="37">
        <v>5449937.6319719302</v>
      </c>
      <c r="N17" s="37">
        <v>5595529.6085755099</v>
      </c>
    </row>
    <row r="18" spans="2:14" x14ac:dyDescent="0.2">
      <c r="B18" s="38" t="s">
        <v>33</v>
      </c>
      <c r="C18" s="37">
        <v>2396.6999999999998</v>
      </c>
      <c r="D18" s="37">
        <v>5198.072667026453</v>
      </c>
      <c r="E18" s="37">
        <v>8010.1318250147533</v>
      </c>
      <c r="F18" s="37">
        <v>7979.6965568517689</v>
      </c>
      <c r="G18" s="37">
        <v>2897.8069999999998</v>
      </c>
      <c r="H18" s="37">
        <v>2897.8069999999998</v>
      </c>
      <c r="I18" s="37">
        <v>2897.8069999999998</v>
      </c>
      <c r="J18" s="37">
        <v>2897.8069999999998</v>
      </c>
      <c r="K18" s="37">
        <v>2897.8069999999998</v>
      </c>
      <c r="L18" s="37">
        <v>2897.8069999999998</v>
      </c>
      <c r="M18" s="37">
        <v>2897.8069999999998</v>
      </c>
      <c r="N18" s="37">
        <v>2897.8069999999998</v>
      </c>
    </row>
    <row r="19" spans="2:14" x14ac:dyDescent="0.2">
      <c r="B19" s="38" t="s">
        <v>34</v>
      </c>
      <c r="C19" s="37">
        <v>8681.9</v>
      </c>
      <c r="D19" s="37">
        <v>2018.4410557638882</v>
      </c>
      <c r="E19" s="37">
        <v>2573.773071527778</v>
      </c>
      <c r="F19" s="37">
        <v>1066.9753372916682</v>
      </c>
      <c r="G19" s="37">
        <v>108122.72900000001</v>
      </c>
      <c r="H19" s="37">
        <v>108122.72900000001</v>
      </c>
      <c r="I19" s="37">
        <v>96303.48</v>
      </c>
      <c r="J19" s="37">
        <v>40.934814583331345</v>
      </c>
      <c r="K19" s="37">
        <v>3225.0681803472189</v>
      </c>
      <c r="L19" s="37">
        <v>12565.063104722225</v>
      </c>
      <c r="M19" s="37">
        <v>12565.063104722225</v>
      </c>
      <c r="N19" s="37">
        <v>13648.360391393</v>
      </c>
    </row>
    <row r="20" spans="2:14" x14ac:dyDescent="0.2">
      <c r="B20" s="38" t="s">
        <v>35</v>
      </c>
      <c r="C20" s="37">
        <v>2700.1</v>
      </c>
      <c r="D20" s="37">
        <v>1572.2181985465907</v>
      </c>
      <c r="E20" s="37">
        <v>607.46413876013412</v>
      </c>
      <c r="F20" s="37">
        <v>670.94991382166836</v>
      </c>
      <c r="G20" s="37">
        <v>344.01100000000002</v>
      </c>
      <c r="H20" s="37">
        <v>344.01100000000002</v>
      </c>
      <c r="I20" s="37">
        <v>136.01900000000001</v>
      </c>
      <c r="J20" s="37">
        <v>250.98005907479325</v>
      </c>
      <c r="K20" s="37">
        <v>110.93890629564017</v>
      </c>
      <c r="L20" s="37">
        <v>102.3570182378682</v>
      </c>
      <c r="M20" s="37">
        <v>102.3570182378682</v>
      </c>
      <c r="N20" s="37">
        <v>54.268229159542507</v>
      </c>
    </row>
    <row r="21" spans="2:14" x14ac:dyDescent="0.2">
      <c r="B21" s="42" t="s">
        <v>36</v>
      </c>
      <c r="C21" s="40">
        <v>3895014.5</v>
      </c>
      <c r="D21" s="40">
        <v>4078824.6734381067</v>
      </c>
      <c r="E21" s="40">
        <v>4233667.4847605824</v>
      </c>
      <c r="F21" s="40">
        <v>4415565.6216770904</v>
      </c>
      <c r="G21" s="40">
        <v>4606150.3840000005</v>
      </c>
      <c r="H21" s="40">
        <v>4606150.3840000005</v>
      </c>
      <c r="I21" s="40">
        <v>4731486.7680000011</v>
      </c>
      <c r="J21" s="40">
        <v>5038095.9052592311</v>
      </c>
      <c r="K21" s="40">
        <v>5251291.6428322243</v>
      </c>
      <c r="L21" s="40">
        <v>5465502.8590948908</v>
      </c>
      <c r="M21" s="40">
        <v>5465502.8590948908</v>
      </c>
      <c r="N21" s="40">
        <v>5612130.0441960627</v>
      </c>
    </row>
    <row r="22" spans="2:14" x14ac:dyDescent="0.2">
      <c r="B22" s="39" t="s">
        <v>37</v>
      </c>
      <c r="C22" s="40">
        <v>4621405.8</v>
      </c>
      <c r="D22" s="40">
        <v>4827500.9617160177</v>
      </c>
      <c r="E22" s="40">
        <v>4984914.3416730035</v>
      </c>
      <c r="F22" s="40">
        <v>5309697.5122099742</v>
      </c>
      <c r="G22" s="40">
        <v>5363103.9550000001</v>
      </c>
      <c r="H22" s="40">
        <v>5363103.9550000001</v>
      </c>
      <c r="I22" s="40">
        <v>5384495.3970000008</v>
      </c>
      <c r="J22" s="40">
        <v>7198651.1333056474</v>
      </c>
      <c r="K22" s="40">
        <v>7288248.1079891156</v>
      </c>
      <c r="L22" s="40">
        <v>7416334.2968194</v>
      </c>
      <c r="M22" s="40">
        <v>7416334.296819401</v>
      </c>
      <c r="N22" s="40">
        <v>7424269.1417239401</v>
      </c>
    </row>
    <row r="23" spans="2:14" x14ac:dyDescent="0.2">
      <c r="B23" s="38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2:14" x14ac:dyDescent="0.2">
      <c r="B24" s="39" t="s">
        <v>38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2:14" x14ac:dyDescent="0.2">
      <c r="B25" s="38" t="s">
        <v>39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2:14" ht="15.75" customHeight="1" x14ac:dyDescent="0.2">
      <c r="B26" s="38" t="s">
        <v>40</v>
      </c>
      <c r="C26" s="37">
        <v>55844.5</v>
      </c>
      <c r="D26" s="37">
        <v>53493.333860000006</v>
      </c>
      <c r="E26" s="37">
        <v>58774.836609999991</v>
      </c>
      <c r="F26" s="37">
        <v>78380.407913124625</v>
      </c>
      <c r="G26" s="37">
        <v>86688.414000000004</v>
      </c>
      <c r="H26" s="37">
        <v>86688.414000000004</v>
      </c>
      <c r="I26" s="37">
        <v>95153.581999999995</v>
      </c>
      <c r="J26" s="37">
        <v>95447.13738674052</v>
      </c>
      <c r="K26" s="37">
        <v>92414.268529840003</v>
      </c>
      <c r="L26" s="37">
        <v>107857.78252252477</v>
      </c>
      <c r="M26" s="37">
        <v>107857.78252252477</v>
      </c>
      <c r="N26" s="37">
        <v>111457.37297912494</v>
      </c>
    </row>
    <row r="27" spans="2:14" x14ac:dyDescent="0.2">
      <c r="B27" s="38" t="s">
        <v>41</v>
      </c>
      <c r="C27" s="37">
        <v>38410.800000000003</v>
      </c>
      <c r="D27" s="37">
        <v>46260.526715621396</v>
      </c>
      <c r="E27" s="37">
        <v>48196.04195201151</v>
      </c>
      <c r="F27" s="37">
        <v>54470.015949971901</v>
      </c>
      <c r="G27" s="37">
        <v>47750.622000000003</v>
      </c>
      <c r="H27" s="37">
        <v>47750.622000000003</v>
      </c>
      <c r="I27" s="37">
        <v>48164.476000000002</v>
      </c>
      <c r="J27" s="37">
        <v>59965.600760591784</v>
      </c>
      <c r="K27" s="37">
        <v>52865.989523990058</v>
      </c>
      <c r="L27" s="37">
        <v>44693.158946994779</v>
      </c>
      <c r="M27" s="37">
        <v>44693.158946994779</v>
      </c>
      <c r="N27" s="37">
        <v>64755.203239939605</v>
      </c>
    </row>
    <row r="28" spans="2:14" x14ac:dyDescent="0.2">
      <c r="B28" s="38" t="s">
        <v>42</v>
      </c>
      <c r="C28" s="37">
        <v>31828.2</v>
      </c>
      <c r="D28" s="37">
        <v>12111.237047179406</v>
      </c>
      <c r="E28" s="37">
        <v>12351.634183152162</v>
      </c>
      <c r="F28" s="37">
        <v>10156.446858510119</v>
      </c>
      <c r="G28" s="37">
        <v>85836.785999999993</v>
      </c>
      <c r="H28" s="37">
        <v>85836.785999999993</v>
      </c>
      <c r="I28" s="37">
        <v>74149.084000000003</v>
      </c>
      <c r="J28" s="37">
        <v>127041.44416335509</v>
      </c>
      <c r="K28" s="37">
        <v>104513.73934298279</v>
      </c>
      <c r="L28" s="37">
        <v>84689.67923395356</v>
      </c>
      <c r="M28" s="37">
        <v>84689.67923395356</v>
      </c>
      <c r="N28" s="37">
        <v>101107.44036491572</v>
      </c>
    </row>
    <row r="29" spans="2:14" x14ac:dyDescent="0.2">
      <c r="B29" s="38" t="s">
        <v>92</v>
      </c>
      <c r="C29" s="37">
        <v>1183.5999999999999</v>
      </c>
      <c r="D29" s="37">
        <v>788.66019999999992</v>
      </c>
      <c r="E29" s="37">
        <v>690.30482000000006</v>
      </c>
      <c r="F29" s="37">
        <v>636.52846000000011</v>
      </c>
      <c r="G29" s="37">
        <v>262.88799999999998</v>
      </c>
      <c r="H29" s="37">
        <v>262.88799999999998</v>
      </c>
      <c r="I29" s="37">
        <v>129.017</v>
      </c>
      <c r="J29" s="37">
        <v>67.406509999999997</v>
      </c>
      <c r="K29" s="37">
        <v>12764.865890000001</v>
      </c>
      <c r="L29" s="37">
        <v>0</v>
      </c>
      <c r="M29" s="37">
        <v>0</v>
      </c>
      <c r="N29" s="37">
        <v>0</v>
      </c>
    </row>
    <row r="30" spans="2:14" x14ac:dyDescent="0.2">
      <c r="B30" s="38" t="s">
        <v>43</v>
      </c>
      <c r="C30" s="37">
        <v>8349.7000000000007</v>
      </c>
      <c r="D30" s="37">
        <v>50854.991168232998</v>
      </c>
      <c r="E30" s="37">
        <v>43810.971384176308</v>
      </c>
      <c r="F30" s="37">
        <v>61913.467772956239</v>
      </c>
      <c r="G30" s="37">
        <v>10387.418</v>
      </c>
      <c r="H30" s="37">
        <v>10387.418</v>
      </c>
      <c r="I30" s="37">
        <v>8404.3559999999998</v>
      </c>
      <c r="J30" s="37">
        <v>12091.989371118587</v>
      </c>
      <c r="K30" s="37">
        <v>10137.414058665212</v>
      </c>
      <c r="L30" s="37">
        <v>4234.0767750277291</v>
      </c>
      <c r="M30" s="37">
        <v>4234.0767750277291</v>
      </c>
      <c r="N30" s="37">
        <v>9302.4640403992835</v>
      </c>
    </row>
    <row r="31" spans="2:14" x14ac:dyDescent="0.2">
      <c r="B31" s="38" t="s">
        <v>44</v>
      </c>
      <c r="C31" s="37">
        <v>4871.1000000000004</v>
      </c>
      <c r="D31" s="37">
        <v>5533.7489999999998</v>
      </c>
      <c r="E31" s="37">
        <v>11070</v>
      </c>
      <c r="F31" s="37">
        <v>16605</v>
      </c>
      <c r="G31" s="37">
        <v>6067.2920000000004</v>
      </c>
      <c r="H31" s="37">
        <v>6067.2920000000004</v>
      </c>
      <c r="I31" s="37">
        <v>397.88099999999997</v>
      </c>
      <c r="J31" s="37">
        <v>687.79851163041053</v>
      </c>
      <c r="K31" s="37">
        <v>1393.1652225148739</v>
      </c>
      <c r="L31" s="37">
        <v>1097.4706999999999</v>
      </c>
      <c r="M31" s="37">
        <v>1097.4706999999999</v>
      </c>
      <c r="N31" s="37">
        <v>506.406659950132</v>
      </c>
    </row>
    <row r="32" spans="2:14" x14ac:dyDescent="0.2">
      <c r="B32" s="39" t="s">
        <v>45</v>
      </c>
      <c r="C32" s="40">
        <v>140487.90000000002</v>
      </c>
      <c r="D32" s="40">
        <v>169042.4979910338</v>
      </c>
      <c r="E32" s="40">
        <v>174893.78894933997</v>
      </c>
      <c r="F32" s="40">
        <v>222161.86695456287</v>
      </c>
      <c r="G32" s="40">
        <v>236993.42</v>
      </c>
      <c r="H32" s="40">
        <v>236993.42</v>
      </c>
      <c r="I32" s="40">
        <v>226398.39599999998</v>
      </c>
      <c r="J32" s="40">
        <v>295301.37670343637</v>
      </c>
      <c r="K32" s="40">
        <v>274089.44256799296</v>
      </c>
      <c r="L32" s="40">
        <v>242572.16817850084</v>
      </c>
      <c r="M32" s="40">
        <v>242572.16817850084</v>
      </c>
      <c r="N32" s="40">
        <v>287128.88728432968</v>
      </c>
    </row>
    <row r="33" spans="2:14" x14ac:dyDescent="0.2">
      <c r="B33" s="41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</row>
    <row r="34" spans="2:14" x14ac:dyDescent="0.2">
      <c r="B34" s="38" t="s">
        <v>46</v>
      </c>
      <c r="C34" s="37">
        <v>1049320.5</v>
      </c>
      <c r="D34" s="37">
        <v>1178362.2098528598</v>
      </c>
      <c r="E34" s="37">
        <v>1266789.3433928597</v>
      </c>
      <c r="F34" s="37">
        <v>1543789.3405610523</v>
      </c>
      <c r="G34" s="37">
        <v>1625551.129</v>
      </c>
      <c r="H34" s="37">
        <v>1625551.129</v>
      </c>
      <c r="I34" s="37">
        <v>1607267.07</v>
      </c>
      <c r="J34" s="37">
        <v>1751031.850521097</v>
      </c>
      <c r="K34" s="37">
        <v>1818991.3931890018</v>
      </c>
      <c r="L34" s="37">
        <v>1966589.6114331298</v>
      </c>
      <c r="M34" s="37">
        <v>1966589.6114331298</v>
      </c>
      <c r="N34" s="37">
        <v>1927218.5176488131</v>
      </c>
    </row>
    <row r="35" spans="2:14" x14ac:dyDescent="0.2">
      <c r="B35" s="38" t="s">
        <v>47</v>
      </c>
      <c r="C35" s="37">
        <v>13234.2</v>
      </c>
      <c r="D35" s="37">
        <v>14840.903350000001</v>
      </c>
      <c r="E35" s="37">
        <v>16214.489659999999</v>
      </c>
      <c r="F35" s="37">
        <v>18031.374019999999</v>
      </c>
      <c r="G35" s="37">
        <v>17851.159</v>
      </c>
      <c r="H35" s="37">
        <v>17851.159</v>
      </c>
      <c r="I35" s="37">
        <v>18485.761999999999</v>
      </c>
      <c r="J35" s="37">
        <v>20334.226859999999</v>
      </c>
      <c r="K35" s="37">
        <v>21348.835300000002</v>
      </c>
      <c r="L35" s="37">
        <v>15876.185509999999</v>
      </c>
      <c r="M35" s="37">
        <v>15876.185509999999</v>
      </c>
      <c r="N35" s="37">
        <v>17229.580419999998</v>
      </c>
    </row>
    <row r="36" spans="2:14" x14ac:dyDescent="0.2">
      <c r="B36" s="38" t="s">
        <v>48</v>
      </c>
      <c r="C36" s="37">
        <v>465.4</v>
      </c>
      <c r="D36" s="37">
        <v>513.22758162790728</v>
      </c>
      <c r="E36" s="37">
        <v>561.04459325581433</v>
      </c>
      <c r="F36" s="37">
        <v>475.22532000000029</v>
      </c>
      <c r="G36" s="37">
        <v>1033.442</v>
      </c>
      <c r="H36" s="37">
        <v>1033.442</v>
      </c>
      <c r="I36" s="37">
        <v>1067.3779999999999</v>
      </c>
      <c r="J36" s="37">
        <v>1530.4784606829512</v>
      </c>
      <c r="K36" s="37">
        <v>1685.4489486449866</v>
      </c>
      <c r="L36" s="37">
        <v>1140.182</v>
      </c>
      <c r="M36" s="37">
        <v>1140.182</v>
      </c>
      <c r="N36" s="37">
        <v>1219.7147500000001</v>
      </c>
    </row>
    <row r="37" spans="2:14" x14ac:dyDescent="0.2">
      <c r="B37" s="38" t="s">
        <v>92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10720.70628</v>
      </c>
      <c r="M37" s="37">
        <v>10720.70628</v>
      </c>
      <c r="N37" s="37">
        <v>12240.862639999999</v>
      </c>
    </row>
    <row r="38" spans="2:14" x14ac:dyDescent="0.2">
      <c r="B38" s="38" t="s">
        <v>49</v>
      </c>
      <c r="C38" s="37">
        <v>248381</v>
      </c>
      <c r="D38" s="37">
        <v>243134.81222786102</v>
      </c>
      <c r="E38" s="37">
        <v>240818.87235858309</v>
      </c>
      <c r="F38" s="37">
        <v>236993.16327342892</v>
      </c>
      <c r="G38" s="37">
        <v>224713.50899999999</v>
      </c>
      <c r="H38" s="37">
        <v>224713.50899999999</v>
      </c>
      <c r="I38" s="37">
        <v>221883.91899999999</v>
      </c>
      <c r="J38" s="37">
        <v>166566.00792310727</v>
      </c>
      <c r="K38" s="37">
        <v>164754.24369280497</v>
      </c>
      <c r="L38" s="37">
        <v>153400.07443377242</v>
      </c>
      <c r="M38" s="37">
        <v>153400.07443377242</v>
      </c>
      <c r="N38" s="37">
        <v>162485.68959641436</v>
      </c>
    </row>
    <row r="39" spans="2:14" x14ac:dyDescent="0.2">
      <c r="B39" s="42" t="s">
        <v>50</v>
      </c>
      <c r="C39" s="40">
        <v>1311401.0999999999</v>
      </c>
      <c r="D39" s="40">
        <v>1436851.1530123488</v>
      </c>
      <c r="E39" s="40">
        <v>1524383.7500046985</v>
      </c>
      <c r="F39" s="40">
        <v>1799289.1031744811</v>
      </c>
      <c r="G39" s="40">
        <v>1869149.2390000001</v>
      </c>
      <c r="H39" s="40">
        <v>1869149.2390000001</v>
      </c>
      <c r="I39" s="40">
        <v>1848704.1290000002</v>
      </c>
      <c r="J39" s="40">
        <v>1939462.5637648874</v>
      </c>
      <c r="K39" s="40">
        <v>2006779.9211304518</v>
      </c>
      <c r="L39" s="40">
        <v>2147726.7596569024</v>
      </c>
      <c r="M39" s="40">
        <v>2147726.7596569024</v>
      </c>
      <c r="N39" s="40">
        <v>2120394.3650552277</v>
      </c>
    </row>
    <row r="40" spans="2:14" x14ac:dyDescent="0.2">
      <c r="B40" s="39" t="s">
        <v>51</v>
      </c>
      <c r="C40" s="40">
        <v>1451889</v>
      </c>
      <c r="D40" s="40">
        <v>1605893.6510033826</v>
      </c>
      <c r="E40" s="40">
        <v>1699277.5389540384</v>
      </c>
      <c r="F40" s="40">
        <v>2021450.970129044</v>
      </c>
      <c r="G40" s="40">
        <v>2106142.659</v>
      </c>
      <c r="H40" s="40">
        <v>2106142.659</v>
      </c>
      <c r="I40" s="40">
        <v>2075102.5250000001</v>
      </c>
      <c r="J40" s="40">
        <v>2234763.9404683239</v>
      </c>
      <c r="K40" s="40">
        <v>2280869.3636984448</v>
      </c>
      <c r="L40" s="40">
        <v>2390298.927835403</v>
      </c>
      <c r="M40" s="40">
        <v>2390298.927835403</v>
      </c>
      <c r="N40" s="40">
        <v>2407523.2523395573</v>
      </c>
    </row>
    <row r="41" spans="2:14" x14ac:dyDescent="0.2">
      <c r="B41" s="38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</row>
    <row r="42" spans="2:14" x14ac:dyDescent="0.2">
      <c r="B42" s="39" t="s">
        <v>52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</row>
    <row r="43" spans="2:14" x14ac:dyDescent="0.2">
      <c r="B43" s="42" t="s">
        <v>53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2:14" x14ac:dyDescent="0.2">
      <c r="B44" s="38" t="s">
        <v>54</v>
      </c>
      <c r="C44" s="37">
        <v>716942.8</v>
      </c>
      <c r="D44" s="37">
        <v>716942.82499999995</v>
      </c>
      <c r="E44" s="37">
        <v>716942.82499999995</v>
      </c>
      <c r="F44" s="37">
        <v>716942.82499999995</v>
      </c>
      <c r="G44" s="37">
        <v>716942.82499999995</v>
      </c>
      <c r="H44" s="37">
        <v>716942.82499999995</v>
      </c>
      <c r="I44" s="37">
        <v>716942.82499999995</v>
      </c>
      <c r="J44" s="37">
        <v>3010521.3129399996</v>
      </c>
      <c r="K44" s="37">
        <v>3010521.3129399996</v>
      </c>
      <c r="L44" s="37">
        <v>3642550.3339399998</v>
      </c>
      <c r="M44" s="37">
        <v>3642550.3339399998</v>
      </c>
      <c r="N44" s="37">
        <v>3631648.5009399988</v>
      </c>
    </row>
    <row r="45" spans="2:14" x14ac:dyDescent="0.2">
      <c r="B45" s="38" t="s">
        <v>55</v>
      </c>
      <c r="C45" s="37">
        <v>1074219.2</v>
      </c>
      <c r="D45" s="37">
        <v>1074219.173</v>
      </c>
      <c r="E45" s="37">
        <v>1074219.173</v>
      </c>
      <c r="F45" s="37">
        <v>1074219.173</v>
      </c>
      <c r="G45" s="37">
        <v>1074219.173</v>
      </c>
      <c r="H45" s="37">
        <v>1074219.173</v>
      </c>
      <c r="I45" s="37">
        <v>1074219.173</v>
      </c>
      <c r="J45" s="37">
        <v>684593.30708175164</v>
      </c>
      <c r="K45" s="37">
        <v>684593.30708175164</v>
      </c>
      <c r="L45" s="37">
        <v>52459.519921751496</v>
      </c>
      <c r="M45" s="37">
        <v>52459.519921751496</v>
      </c>
      <c r="N45" s="37">
        <v>52459.519921751496</v>
      </c>
    </row>
    <row r="46" spans="2:14" x14ac:dyDescent="0.2">
      <c r="B46" s="38" t="s">
        <v>56</v>
      </c>
      <c r="C46" s="37">
        <v>644867.5</v>
      </c>
      <c r="D46" s="37">
        <v>646521.98308819602</v>
      </c>
      <c r="E46" s="37">
        <v>653570.19694447261</v>
      </c>
      <c r="F46" s="37">
        <v>658698.43956770271</v>
      </c>
      <c r="G46" s="37">
        <v>651702.83700000006</v>
      </c>
      <c r="H46" s="37">
        <v>651702.83700000006</v>
      </c>
      <c r="I46" s="37">
        <v>633987.80200000003</v>
      </c>
      <c r="J46" s="37">
        <v>601582.91155297484</v>
      </c>
      <c r="K46" s="37">
        <v>627388.65983121819</v>
      </c>
      <c r="L46" s="37">
        <v>645826.13726949494</v>
      </c>
      <c r="M46" s="37">
        <v>645826.13726949494</v>
      </c>
      <c r="N46" s="37">
        <v>659652.242691939</v>
      </c>
    </row>
    <row r="47" spans="2:14" x14ac:dyDescent="0.2">
      <c r="B47" s="38" t="s">
        <v>93</v>
      </c>
      <c r="C47" s="37">
        <v>3211.4</v>
      </c>
      <c r="D47" s="71">
        <v>1722.9231004010298</v>
      </c>
      <c r="E47" s="71">
        <v>5301.1127407835356</v>
      </c>
      <c r="F47" s="71">
        <v>-778.61665021189253</v>
      </c>
      <c r="G47" s="71">
        <v>1187.2180000000001</v>
      </c>
      <c r="H47" s="37">
        <v>1187.2180000000001</v>
      </c>
      <c r="I47" s="71">
        <v>-6191.1850000000004</v>
      </c>
      <c r="J47" s="71">
        <v>-11449.754717812977</v>
      </c>
      <c r="K47" s="71">
        <v>-16545.440256414782</v>
      </c>
      <c r="L47" s="71">
        <v>-18764.943412328161</v>
      </c>
      <c r="M47" s="26">
        <v>-18764.943412328161</v>
      </c>
      <c r="N47" s="26">
        <v>-35969.59464584387</v>
      </c>
    </row>
    <row r="48" spans="2:14" x14ac:dyDescent="0.2">
      <c r="B48" s="39" t="s">
        <v>57</v>
      </c>
      <c r="C48" s="40">
        <v>2439240.9</v>
      </c>
      <c r="D48" s="40">
        <v>2439406.9041885971</v>
      </c>
      <c r="E48" s="40">
        <v>2450033.307685256</v>
      </c>
      <c r="F48" s="40">
        <v>2449081.8209174904</v>
      </c>
      <c r="G48" s="40">
        <v>2444052.0529999998</v>
      </c>
      <c r="H48" s="40">
        <v>2444052.0529999998</v>
      </c>
      <c r="I48" s="40">
        <v>2418958.6149999998</v>
      </c>
      <c r="J48" s="40">
        <v>4285247.7768569132</v>
      </c>
      <c r="K48" s="40">
        <v>4305957.8395965546</v>
      </c>
      <c r="L48" s="40">
        <v>4322071.047718918</v>
      </c>
      <c r="M48" s="40">
        <v>4322071.047718918</v>
      </c>
      <c r="N48" s="40">
        <v>4307790.6689078454</v>
      </c>
    </row>
    <row r="49" spans="1:25" x14ac:dyDescent="0.2">
      <c r="B49" s="43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1:25" x14ac:dyDescent="0.2">
      <c r="B50" s="44" t="s">
        <v>58</v>
      </c>
      <c r="C50" s="37">
        <v>730275.9</v>
      </c>
      <c r="D50" s="37">
        <v>782200.40690036444</v>
      </c>
      <c r="E50" s="37">
        <v>835603.49426011695</v>
      </c>
      <c r="F50" s="37">
        <v>839164.72099917976</v>
      </c>
      <c r="G50" s="37">
        <v>812909.24300000002</v>
      </c>
      <c r="H50" s="37">
        <v>812909.24300000002</v>
      </c>
      <c r="I50" s="37">
        <v>890434.25699999998</v>
      </c>
      <c r="J50" s="37">
        <v>678641.41556626162</v>
      </c>
      <c r="K50" s="37">
        <v>701421.9045579877</v>
      </c>
      <c r="L50" s="37">
        <v>703964.32090616715</v>
      </c>
      <c r="M50" s="37">
        <v>703964.32090616715</v>
      </c>
      <c r="N50" s="37">
        <v>708955.22047653771</v>
      </c>
    </row>
    <row r="51" spans="1:25" x14ac:dyDescent="0.2">
      <c r="B51" s="43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</row>
    <row r="52" spans="1:25" x14ac:dyDescent="0.2">
      <c r="B52" s="39" t="s">
        <v>59</v>
      </c>
      <c r="C52" s="40">
        <v>3169516.8</v>
      </c>
      <c r="D52" s="40">
        <v>3221607.3110889615</v>
      </c>
      <c r="E52" s="40">
        <v>3285636.801945373</v>
      </c>
      <c r="F52" s="40">
        <v>3288246.5419166703</v>
      </c>
      <c r="G52" s="40">
        <v>3256961.2960000001</v>
      </c>
      <c r="H52" s="40">
        <v>3256961.2960000001</v>
      </c>
      <c r="I52" s="40">
        <v>3309392.8719999995</v>
      </c>
      <c r="J52" s="40">
        <v>4963889.1924231751</v>
      </c>
      <c r="K52" s="40">
        <v>5007379.7441545427</v>
      </c>
      <c r="L52" s="40">
        <v>5026035.3686250849</v>
      </c>
      <c r="M52" s="40">
        <v>5026035.3686250849</v>
      </c>
      <c r="N52" s="40">
        <v>5016745.8893843833</v>
      </c>
    </row>
    <row r="53" spans="1:25" x14ac:dyDescent="0.2">
      <c r="B53" s="38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</row>
    <row r="54" spans="1:25" x14ac:dyDescent="0.2">
      <c r="B54" s="39" t="s">
        <v>6</v>
      </c>
      <c r="C54" s="40">
        <v>4621405.8</v>
      </c>
      <c r="D54" s="40">
        <v>4827500.9620923437</v>
      </c>
      <c r="E54" s="40">
        <v>4984914.3408994116</v>
      </c>
      <c r="F54" s="40">
        <v>5309697.5120457141</v>
      </c>
      <c r="G54" s="40">
        <v>5363103.9550000001</v>
      </c>
      <c r="H54" s="40">
        <v>5363103.9550000001</v>
      </c>
      <c r="I54" s="40">
        <v>5384495.3969999999</v>
      </c>
      <c r="J54" s="40">
        <v>7198651.1328914985</v>
      </c>
      <c r="K54" s="40">
        <v>7288248.1078529879</v>
      </c>
      <c r="L54" s="40">
        <v>7416334.2964604879</v>
      </c>
      <c r="M54" s="40">
        <v>7416334.2964604879</v>
      </c>
      <c r="N54" s="40">
        <v>7424269.1417239401</v>
      </c>
    </row>
    <row r="55" spans="1:25" x14ac:dyDescent="0.2"/>
    <row r="56" spans="1:25" x14ac:dyDescent="0.2"/>
    <row r="57" spans="1:25" x14ac:dyDescent="0.2">
      <c r="A57" s="56"/>
      <c r="B57" s="56"/>
      <c r="C57" s="56"/>
      <c r="D57" s="56"/>
      <c r="E57" s="56"/>
      <c r="F57" s="56"/>
      <c r="G57" s="58"/>
      <c r="H57" s="56"/>
      <c r="I57" s="56"/>
      <c r="J57" s="56"/>
      <c r="K57" s="56"/>
      <c r="L57" s="56"/>
      <c r="M57" s="56"/>
      <c r="N57" s="56"/>
      <c r="O57" s="56"/>
    </row>
    <row r="58" spans="1:25" x14ac:dyDescent="0.2">
      <c r="A58" s="56"/>
      <c r="B58" s="56"/>
      <c r="C58" s="56"/>
      <c r="D58" s="56"/>
      <c r="E58" s="56"/>
      <c r="F58" s="56"/>
      <c r="G58" s="57"/>
      <c r="H58" s="56"/>
      <c r="I58" s="56"/>
      <c r="J58" s="56"/>
      <c r="K58" s="56"/>
      <c r="L58" s="56"/>
      <c r="M58" s="56"/>
      <c r="N58" s="56"/>
      <c r="O58" s="56"/>
      <c r="P58" s="56"/>
      <c r="Q58" s="4"/>
      <c r="R58" s="4"/>
      <c r="S58" s="56"/>
      <c r="T58" s="56"/>
      <c r="U58" s="56"/>
      <c r="V58" s="56"/>
      <c r="W58" s="56"/>
      <c r="X58" s="56"/>
      <c r="Y58" s="56"/>
    </row>
    <row r="59" spans="1:25" x14ac:dyDescent="0.2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4"/>
      <c r="R59" s="4"/>
      <c r="S59" s="56"/>
      <c r="T59" s="56"/>
      <c r="U59" s="56"/>
      <c r="V59" s="56"/>
      <c r="W59" s="56"/>
      <c r="X59" s="56"/>
      <c r="Y59" s="56"/>
    </row>
    <row r="60" spans="1:25" x14ac:dyDescent="0.2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4"/>
      <c r="R60" s="4"/>
      <c r="S60" s="56"/>
      <c r="T60" s="56"/>
      <c r="U60" s="56"/>
      <c r="V60" s="56"/>
      <c r="W60" s="56"/>
      <c r="X60" s="56"/>
      <c r="Y60" s="56"/>
    </row>
    <row r="61" spans="1:25" x14ac:dyDescent="0.2">
      <c r="A61" s="56"/>
      <c r="B61" s="56"/>
      <c r="C61" s="56"/>
      <c r="D61" s="56"/>
      <c r="E61" s="56"/>
      <c r="F61" s="56"/>
      <c r="G61" s="59"/>
      <c r="H61" s="56"/>
      <c r="I61" s="56"/>
      <c r="J61" s="56"/>
      <c r="K61" s="56"/>
      <c r="L61" s="56"/>
      <c r="M61" s="56"/>
      <c r="N61" s="56"/>
      <c r="O61" s="56"/>
      <c r="P61" s="56"/>
      <c r="Q61" s="4"/>
      <c r="R61" s="4"/>
      <c r="S61" s="56"/>
      <c r="T61" s="56"/>
      <c r="U61" s="56"/>
      <c r="V61" s="56"/>
      <c r="W61" s="56"/>
      <c r="X61" s="56"/>
      <c r="Y61" s="56"/>
    </row>
    <row r="62" spans="1:25" x14ac:dyDescent="0.2">
      <c r="A62" s="56"/>
      <c r="B62" s="56"/>
      <c r="C62" s="56"/>
      <c r="D62" s="56"/>
      <c r="E62" s="56"/>
      <c r="F62" s="56"/>
      <c r="G62" s="58"/>
      <c r="H62" s="56"/>
      <c r="I62" s="56"/>
      <c r="J62" s="56"/>
      <c r="K62" s="56"/>
      <c r="L62" s="56"/>
      <c r="M62" s="56"/>
      <c r="N62" s="56"/>
      <c r="O62" s="56"/>
      <c r="P62" s="56"/>
      <c r="Q62" s="4"/>
      <c r="R62" s="4"/>
      <c r="S62" s="56"/>
      <c r="T62" s="56"/>
      <c r="U62" s="56"/>
      <c r="V62" s="56"/>
      <c r="W62" s="56"/>
      <c r="X62" s="56"/>
      <c r="Y62" s="56"/>
    </row>
    <row r="63" spans="1:25" x14ac:dyDescent="0.2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4"/>
      <c r="R63" s="4"/>
      <c r="S63" s="56"/>
      <c r="T63" s="56"/>
      <c r="U63" s="56"/>
      <c r="V63" s="56"/>
      <c r="W63" s="56"/>
      <c r="X63" s="56"/>
      <c r="Y63" s="56"/>
    </row>
    <row r="64" spans="1:25" hidden="1" x14ac:dyDescent="0.2">
      <c r="A64" s="56"/>
      <c r="O64" s="56"/>
      <c r="P64" s="56"/>
      <c r="Q64" s="4"/>
      <c r="R64" s="4"/>
      <c r="S64" s="56"/>
      <c r="T64" s="56"/>
      <c r="U64" s="56"/>
      <c r="V64" s="56"/>
      <c r="W64" s="56"/>
      <c r="X64" s="56"/>
      <c r="Y64" s="56"/>
    </row>
    <row r="65" hidden="1" x14ac:dyDescent="0.2"/>
    <row r="66" hidden="1" x14ac:dyDescent="0.2"/>
    <row r="67" hidden="1" x14ac:dyDescent="0.2"/>
    <row r="68" hidden="1" x14ac:dyDescent="0.2"/>
  </sheetData>
  <sheetProtection password="EED9" sheet="1" objects="1" scenario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showGridLines="0" showRowColHeaders="0" zoomScale="85" zoomScaleNormal="85" workbookViewId="0"/>
  </sheetViews>
  <sheetFormatPr baseColWidth="10" defaultColWidth="0" defaultRowHeight="14.25" zeroHeight="1" x14ac:dyDescent="0.2"/>
  <cols>
    <col min="1" max="1" width="3.42578125" style="33" customWidth="1"/>
    <col min="2" max="2" width="58.28515625" style="33" customWidth="1"/>
    <col min="3" max="6" width="13.28515625" style="33" customWidth="1"/>
    <col min="7" max="14" width="13" style="33" customWidth="1"/>
    <col min="15" max="18" width="13" style="33" hidden="1" customWidth="1"/>
    <col min="19" max="19" width="2.42578125" style="33" customWidth="1"/>
    <col min="20" max="16384" width="12.85546875" style="33" hidden="1"/>
  </cols>
  <sheetData>
    <row r="1" spans="1:20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0" ht="15.75" x14ac:dyDescent="0.25">
      <c r="A2" s="65"/>
      <c r="B2" s="60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32"/>
    </row>
    <row r="3" spans="1:20" ht="15" x14ac:dyDescent="0.2">
      <c r="A3" s="65"/>
      <c r="B3" s="67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20" ht="8.25" customHeight="1" x14ac:dyDescent="0.2">
      <c r="A4" s="65"/>
      <c r="B4" s="68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</row>
    <row r="5" spans="1:20" x14ac:dyDescent="0.2">
      <c r="B5" s="47"/>
    </row>
    <row r="6" spans="1:20" ht="36" customHeight="1" thickBot="1" x14ac:dyDescent="0.25">
      <c r="B6" s="70" t="s">
        <v>111</v>
      </c>
      <c r="C6" s="31">
        <v>2011</v>
      </c>
      <c r="D6" s="30" t="s">
        <v>103</v>
      </c>
      <c r="E6" s="30" t="s">
        <v>104</v>
      </c>
      <c r="F6" s="30" t="s">
        <v>105</v>
      </c>
      <c r="G6" s="30" t="s">
        <v>106</v>
      </c>
      <c r="H6" s="30">
        <v>2012</v>
      </c>
      <c r="I6" s="30" t="s">
        <v>102</v>
      </c>
      <c r="J6" s="30" t="s">
        <v>107</v>
      </c>
      <c r="K6" s="30" t="s">
        <v>108</v>
      </c>
      <c r="L6" s="30" t="s">
        <v>5</v>
      </c>
      <c r="M6" s="30">
        <v>2013</v>
      </c>
      <c r="N6" s="30" t="s">
        <v>101</v>
      </c>
      <c r="O6" s="30" t="s">
        <v>97</v>
      </c>
      <c r="P6" s="30" t="s">
        <v>98</v>
      </c>
      <c r="Q6" s="30" t="s">
        <v>99</v>
      </c>
      <c r="R6" s="30">
        <v>2014</v>
      </c>
    </row>
    <row r="7" spans="1:20" ht="15" thickTop="1" x14ac:dyDescent="0.2">
      <c r="B7" s="1"/>
      <c r="C7" s="2"/>
      <c r="D7" s="2"/>
      <c r="E7" s="2"/>
      <c r="F7" s="2"/>
      <c r="G7" s="2"/>
      <c r="H7" s="2"/>
    </row>
    <row r="8" spans="1:20" x14ac:dyDescent="0.2">
      <c r="B8" s="48" t="s">
        <v>60</v>
      </c>
      <c r="C8" s="26">
        <v>16746.788</v>
      </c>
      <c r="D8" s="26">
        <v>1369.845</v>
      </c>
      <c r="E8" s="26">
        <v>10800.373717712291</v>
      </c>
      <c r="F8" s="26">
        <v>5588.2672542564196</v>
      </c>
      <c r="G8" s="26">
        <v>13391.65002803129</v>
      </c>
      <c r="H8" s="26">
        <v>31150.135999999999</v>
      </c>
      <c r="I8" s="26">
        <v>13431.073</v>
      </c>
      <c r="J8" s="26">
        <v>21891.512841140964</v>
      </c>
      <c r="K8" s="26">
        <v>34230.808454442435</v>
      </c>
      <c r="L8" s="26">
        <v>32933.784</v>
      </c>
      <c r="M8" s="26">
        <v>102487.178</v>
      </c>
      <c r="N8" s="26">
        <v>21321.945083946001</v>
      </c>
      <c r="O8" s="26"/>
      <c r="P8" s="26"/>
      <c r="Q8" s="26"/>
      <c r="R8" s="26"/>
    </row>
    <row r="9" spans="1:20" x14ac:dyDescent="0.2">
      <c r="B9" s="49" t="s">
        <v>61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20" x14ac:dyDescent="0.2">
      <c r="B10" s="48" t="s">
        <v>62</v>
      </c>
      <c r="C10" s="26">
        <v>107750.834</v>
      </c>
      <c r="D10" s="26">
        <v>33092.964</v>
      </c>
      <c r="E10" s="26">
        <v>36394.422844511988</v>
      </c>
      <c r="F10" s="26">
        <v>36451.698712256031</v>
      </c>
      <c r="G10" s="26">
        <v>38559.373443231983</v>
      </c>
      <c r="H10" s="26">
        <v>144498.459</v>
      </c>
      <c r="I10" s="26">
        <v>36933.851000000002</v>
      </c>
      <c r="J10" s="26">
        <v>38732.415745518934</v>
      </c>
      <c r="K10" s="26">
        <v>38728.566127418846</v>
      </c>
      <c r="L10" s="26">
        <v>49267.735000000001</v>
      </c>
      <c r="M10" s="26">
        <v>163662.568</v>
      </c>
      <c r="N10" s="26">
        <v>50121.175741546882</v>
      </c>
      <c r="O10" s="26"/>
      <c r="P10" s="26"/>
      <c r="Q10" s="26"/>
      <c r="R10" s="26"/>
    </row>
    <row r="11" spans="1:20" x14ac:dyDescent="0.2">
      <c r="B11" s="48" t="s">
        <v>63</v>
      </c>
      <c r="C11" s="26">
        <v>4632.3159999999998</v>
      </c>
      <c r="D11" s="26">
        <v>369.54899999999998</v>
      </c>
      <c r="E11" s="26">
        <v>0</v>
      </c>
      <c r="F11" s="26">
        <v>5000</v>
      </c>
      <c r="G11" s="26">
        <v>18303.482</v>
      </c>
      <c r="H11" s="26">
        <v>23673.030999999999</v>
      </c>
      <c r="I11" s="26">
        <v>618.24400000000003</v>
      </c>
      <c r="J11" s="26">
        <v>4009.573460000001</v>
      </c>
      <c r="K11" s="26">
        <v>-860.47188000000267</v>
      </c>
      <c r="L11" s="26">
        <v>788.66300000000001</v>
      </c>
      <c r="M11" s="26">
        <v>4556.009</v>
      </c>
      <c r="N11" s="26">
        <v>-570.08650999999975</v>
      </c>
      <c r="O11" s="26"/>
      <c r="P11" s="26"/>
      <c r="Q11" s="26"/>
      <c r="R11" s="26"/>
    </row>
    <row r="12" spans="1:20" x14ac:dyDescent="0.2">
      <c r="B12" s="48" t="s">
        <v>64</v>
      </c>
      <c r="C12" s="26">
        <v>-13185.974</v>
      </c>
      <c r="D12" s="26">
        <v>-3351.45</v>
      </c>
      <c r="E12" s="26">
        <v>-3570.4394328818621</v>
      </c>
      <c r="F12" s="26">
        <v>-4285.0635222946048</v>
      </c>
      <c r="G12" s="26">
        <v>-6057.6570448235325</v>
      </c>
      <c r="H12" s="26">
        <v>-17264.61</v>
      </c>
      <c r="I12" s="26">
        <v>-2847.232</v>
      </c>
      <c r="J12" s="26">
        <v>-7478.3248851655571</v>
      </c>
      <c r="K12" s="26">
        <v>-12796.357539424769</v>
      </c>
      <c r="L12" s="26">
        <v>-15067.828</v>
      </c>
      <c r="M12" s="26">
        <v>-38189.741999999998</v>
      </c>
      <c r="N12" s="26">
        <v>-16360.551483784404</v>
      </c>
      <c r="O12" s="26"/>
      <c r="P12" s="26"/>
      <c r="Q12" s="26"/>
      <c r="R12" s="26"/>
    </row>
    <row r="13" spans="1:20" x14ac:dyDescent="0.2">
      <c r="B13" s="48" t="s">
        <v>112</v>
      </c>
      <c r="C13" s="26">
        <v>-3184.7530000000002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/>
      <c r="N13" s="26"/>
      <c r="O13" s="26"/>
      <c r="P13" s="26"/>
      <c r="Q13" s="26"/>
      <c r="R13" s="26"/>
    </row>
    <row r="14" spans="1:20" x14ac:dyDescent="0.2">
      <c r="B14" s="48" t="s">
        <v>113</v>
      </c>
      <c r="C14" s="26">
        <v>-11478.977000000001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/>
      <c r="N14" s="26"/>
      <c r="O14" s="26"/>
      <c r="P14" s="26"/>
      <c r="Q14" s="26"/>
      <c r="R14" s="26"/>
    </row>
    <row r="15" spans="1:20" x14ac:dyDescent="0.2">
      <c r="B15" s="48" t="s">
        <v>65</v>
      </c>
      <c r="C15" s="26">
        <v>81348.615000000005</v>
      </c>
      <c r="D15" s="26">
        <v>16385.393</v>
      </c>
      <c r="E15" s="26">
        <v>23867.136770324945</v>
      </c>
      <c r="F15" s="26">
        <v>34901.206745576528</v>
      </c>
      <c r="G15" s="26">
        <v>22326.906484098523</v>
      </c>
      <c r="H15" s="26">
        <v>97480.642999999996</v>
      </c>
      <c r="I15" s="26">
        <v>23216.44</v>
      </c>
      <c r="J15" s="26">
        <v>26752.004617856845</v>
      </c>
      <c r="K15" s="26">
        <v>27640.727655847459</v>
      </c>
      <c r="L15" s="26">
        <v>28632.181</v>
      </c>
      <c r="M15" s="26">
        <v>106241.35799999999</v>
      </c>
      <c r="N15" s="26">
        <v>36046.012248948653</v>
      </c>
      <c r="O15" s="26"/>
      <c r="P15" s="26"/>
      <c r="Q15" s="26"/>
      <c r="R15" s="26"/>
    </row>
    <row r="16" spans="1:20" x14ac:dyDescent="0.2">
      <c r="B16" s="48" t="s">
        <v>66</v>
      </c>
      <c r="C16" s="26">
        <v>9628.9979999999996</v>
      </c>
      <c r="D16" s="26">
        <v>0</v>
      </c>
      <c r="E16" s="26">
        <v>-690.30481999990343</v>
      </c>
      <c r="F16" s="26">
        <v>53.776359999686477</v>
      </c>
      <c r="G16" s="26">
        <v>-469.07153999978306</v>
      </c>
      <c r="H16" s="26">
        <v>-1105.5999999999999</v>
      </c>
      <c r="I16" s="26">
        <v>5218.9629999999997</v>
      </c>
      <c r="J16" s="26">
        <v>979.30113927984235</v>
      </c>
      <c r="K16" s="26">
        <v>-5575.7060535984338</v>
      </c>
      <c r="L16" s="26">
        <v>-6327.3289999999997</v>
      </c>
      <c r="M16" s="26">
        <v>-5704.7719999999999</v>
      </c>
      <c r="N16" s="26">
        <v>-14277.687599890858</v>
      </c>
      <c r="O16" s="26"/>
      <c r="P16" s="26"/>
      <c r="Q16" s="26"/>
      <c r="R16" s="26"/>
    </row>
    <row r="17" spans="2:19" x14ac:dyDescent="0.2">
      <c r="B17" s="48" t="s">
        <v>67</v>
      </c>
      <c r="C17" s="26">
        <v>-1701.127</v>
      </c>
      <c r="D17" s="26">
        <v>374.56599999999997</v>
      </c>
      <c r="E17" s="26">
        <v>214.78268642183974</v>
      </c>
      <c r="F17" s="26">
        <v>-816.6877750615339</v>
      </c>
      <c r="G17" s="26">
        <v>1662.6780886396944</v>
      </c>
      <c r="H17" s="26">
        <v>1435.3389999999999</v>
      </c>
      <c r="I17" s="26">
        <v>-470.61799999999999</v>
      </c>
      <c r="J17" s="26">
        <v>-803.18285400032437</v>
      </c>
      <c r="K17" s="26">
        <v>-496.16284722084691</v>
      </c>
      <c r="L17" s="26">
        <v>4964.942</v>
      </c>
      <c r="M17" s="26">
        <v>3194.9780000000001</v>
      </c>
      <c r="N17" s="26">
        <v>-660.76136999999994</v>
      </c>
      <c r="O17" s="26"/>
      <c r="P17" s="26"/>
      <c r="Q17" s="26"/>
      <c r="R17" s="26"/>
      <c r="S17" s="26"/>
    </row>
    <row r="18" spans="2:19" x14ac:dyDescent="0.2">
      <c r="B18" s="48"/>
      <c r="C18" s="50">
        <v>190556.72</v>
      </c>
      <c r="D18" s="50">
        <v>48240.866999999998</v>
      </c>
      <c r="E18" s="50">
        <v>67015.971766089293</v>
      </c>
      <c r="F18" s="50">
        <v>76893.197774732515</v>
      </c>
      <c r="G18" s="50">
        <v>87717.361459178166</v>
      </c>
      <c r="H18" s="50">
        <v>279867.39799999999</v>
      </c>
      <c r="I18" s="50">
        <v>76100.721000000005</v>
      </c>
      <c r="J18" s="50">
        <v>84083.30006463069</v>
      </c>
      <c r="K18" s="50">
        <v>80871.40391746469</v>
      </c>
      <c r="L18" s="50">
        <v>95192.148000000001</v>
      </c>
      <c r="M18" s="50">
        <v>336247.57699999999</v>
      </c>
      <c r="N18" s="50">
        <v>75620.04611076627</v>
      </c>
      <c r="O18" s="26"/>
      <c r="P18" s="26"/>
      <c r="Q18" s="26"/>
      <c r="R18" s="26"/>
    </row>
    <row r="19" spans="2:19" x14ac:dyDescent="0.2">
      <c r="B19" s="51" t="s">
        <v>68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  <row r="20" spans="2:19" x14ac:dyDescent="0.2">
      <c r="B20" s="52" t="s">
        <v>96</v>
      </c>
      <c r="C20" s="26">
        <v>-57029.983</v>
      </c>
      <c r="D20" s="26">
        <v>-18909.427</v>
      </c>
      <c r="E20" s="26">
        <v>-17464.8178583031</v>
      </c>
      <c r="F20" s="26">
        <v>-9483.7446483246022</v>
      </c>
      <c r="G20" s="26">
        <v>-2104.4393412899972</v>
      </c>
      <c r="H20" s="26">
        <v>-47962.428</v>
      </c>
      <c r="I20" s="26">
        <v>6538.8879999999999</v>
      </c>
      <c r="J20" s="26">
        <v>-30432.219094366366</v>
      </c>
      <c r="K20" s="26">
        <v>-31815.00761311136</v>
      </c>
      <c r="L20" s="26">
        <v>-8989.8870000000006</v>
      </c>
      <c r="M20" s="26">
        <v>-64698.226000000002</v>
      </c>
      <c r="N20" s="26">
        <v>-29326.458448478952</v>
      </c>
      <c r="O20" s="26"/>
      <c r="P20" s="26"/>
      <c r="Q20" s="26"/>
      <c r="R20" s="26"/>
    </row>
    <row r="21" spans="2:19" x14ac:dyDescent="0.2">
      <c r="B21" s="52" t="s">
        <v>69</v>
      </c>
      <c r="C21" s="26">
        <v>-11798.968000000001</v>
      </c>
      <c r="D21" s="26">
        <v>5984.4949999999999</v>
      </c>
      <c r="E21" s="26">
        <v>-5491.910005013242</v>
      </c>
      <c r="F21" s="26">
        <v>380.37231079025565</v>
      </c>
      <c r="G21" s="26">
        <v>352.93669422298672</v>
      </c>
      <c r="H21" s="26">
        <v>1225.895</v>
      </c>
      <c r="I21" s="26">
        <v>-3819.953</v>
      </c>
      <c r="J21" s="26">
        <v>1763.4615890887155</v>
      </c>
      <c r="K21" s="26">
        <v>-2737.8699731447696</v>
      </c>
      <c r="L21" s="26">
        <v>7896.0039999999999</v>
      </c>
      <c r="M21" s="26">
        <v>3101.643</v>
      </c>
      <c r="N21" s="26">
        <v>-11013.353204279132</v>
      </c>
      <c r="O21" s="26"/>
      <c r="P21" s="26"/>
      <c r="Q21" s="26"/>
      <c r="R21" s="26"/>
    </row>
    <row r="22" spans="2:19" x14ac:dyDescent="0.2">
      <c r="B22" s="52" t="s">
        <v>33</v>
      </c>
      <c r="C22" s="26">
        <v>-661.93</v>
      </c>
      <c r="D22" s="26">
        <v>-2801.3649999999998</v>
      </c>
      <c r="E22" s="26">
        <v>-2812.0588250147534</v>
      </c>
      <c r="F22" s="26">
        <v>30.4352681629844</v>
      </c>
      <c r="G22" s="26">
        <v>5081.8895568517692</v>
      </c>
      <c r="H22" s="26">
        <v>-501.09899999999999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/>
      <c r="P22" s="26"/>
      <c r="Q22" s="26"/>
      <c r="R22" s="26"/>
    </row>
    <row r="23" spans="2:19" x14ac:dyDescent="0.2">
      <c r="B23" s="52" t="s">
        <v>70</v>
      </c>
      <c r="C23" s="26">
        <v>12640.721</v>
      </c>
      <c r="D23" s="26">
        <v>7849.7240000000002</v>
      </c>
      <c r="E23" s="26">
        <v>1935.5149520115108</v>
      </c>
      <c r="F23" s="26">
        <v>6273.9739979603883</v>
      </c>
      <c r="G23" s="26">
        <v>-6719.393949971899</v>
      </c>
      <c r="H23" s="26">
        <v>9339.8189999999995</v>
      </c>
      <c r="I23" s="26">
        <v>413.85399999999998</v>
      </c>
      <c r="J23" s="26">
        <v>4577.1479605917848</v>
      </c>
      <c r="K23" s="26">
        <v>-700.10783660172672</v>
      </c>
      <c r="L23" s="26">
        <v>-7348.357</v>
      </c>
      <c r="M23" s="26">
        <v>-3057.4630000000002</v>
      </c>
      <c r="N23" s="26">
        <v>20062.044292944825</v>
      </c>
      <c r="O23" s="26"/>
      <c r="P23" s="26"/>
      <c r="Q23" s="26"/>
      <c r="R23" s="26"/>
    </row>
    <row r="24" spans="2:19" x14ac:dyDescent="0.2">
      <c r="B24" s="52" t="s">
        <v>71</v>
      </c>
      <c r="C24" s="26">
        <v>13804.316000000001</v>
      </c>
      <c r="D24" s="26">
        <v>20633.483</v>
      </c>
      <c r="E24" s="26">
        <v>-5670.4329558236932</v>
      </c>
      <c r="F24" s="26">
        <v>19919.380748779928</v>
      </c>
      <c r="G24" s="26">
        <v>17869.356207043766</v>
      </c>
      <c r="H24" s="26">
        <v>52751.786</v>
      </c>
      <c r="I24" s="26">
        <v>-11053.1</v>
      </c>
      <c r="J24" s="26">
        <v>-64.902626644946636</v>
      </c>
      <c r="K24" s="26">
        <v>5427.3000496277255</v>
      </c>
      <c r="L24" s="26">
        <v>-11836.156000000001</v>
      </c>
      <c r="M24" s="26">
        <v>-17526.858</v>
      </c>
      <c r="N24" s="26">
        <v>25532.684060962154</v>
      </c>
      <c r="O24" s="26"/>
      <c r="P24" s="26"/>
      <c r="Q24" s="26"/>
      <c r="R24" s="26"/>
    </row>
    <row r="25" spans="2:19" x14ac:dyDescent="0.2">
      <c r="B25" s="52" t="s">
        <v>48</v>
      </c>
      <c r="C25" s="26">
        <v>4044.0430000000001</v>
      </c>
      <c r="D25" s="26">
        <v>710.50300000000004</v>
      </c>
      <c r="E25" s="26">
        <v>5584.0675932558142</v>
      </c>
      <c r="F25" s="26">
        <v>5449.1807267441864</v>
      </c>
      <c r="G25" s="26">
        <v>-9979.491320000001</v>
      </c>
      <c r="H25" s="26">
        <v>1764.26</v>
      </c>
      <c r="I25" s="26">
        <v>-5635.4750000000004</v>
      </c>
      <c r="J25" s="26">
        <v>753.01797231336127</v>
      </c>
      <c r="K25" s="26">
        <v>1925.0302688464988</v>
      </c>
      <c r="L25" s="26">
        <v>-1429.9780000000001</v>
      </c>
      <c r="M25" s="26">
        <v>-4387.4049999999997</v>
      </c>
      <c r="N25" s="26">
        <v>553.16227995013242</v>
      </c>
      <c r="O25" s="26"/>
      <c r="P25" s="26"/>
      <c r="Q25" s="26"/>
      <c r="R25" s="26"/>
    </row>
    <row r="26" spans="2:19" x14ac:dyDescent="0.2">
      <c r="B26" s="52" t="s">
        <v>72</v>
      </c>
      <c r="C26" s="26">
        <v>-17986.441999999999</v>
      </c>
      <c r="D26" s="26">
        <v>-1236.23</v>
      </c>
      <c r="E26" s="26">
        <v>-1257.8514582647458</v>
      </c>
      <c r="F26" s="26">
        <v>-6020.8964097962189</v>
      </c>
      <c r="G26" s="26">
        <v>-18672.714131939036</v>
      </c>
      <c r="H26" s="26">
        <v>-27187.691999999999</v>
      </c>
      <c r="I26" s="26">
        <v>-5646.8590000000004</v>
      </c>
      <c r="J26" s="26">
        <v>-1343.2848794190436</v>
      </c>
      <c r="K26" s="26">
        <v>-1811.764230302304</v>
      </c>
      <c r="L26" s="26">
        <v>-13258.951999999999</v>
      </c>
      <c r="M26" s="26">
        <v>-22060.86</v>
      </c>
      <c r="N26" s="26">
        <v>-4677.4611105271397</v>
      </c>
      <c r="O26" s="26"/>
      <c r="P26" s="26"/>
      <c r="Q26" s="26"/>
      <c r="R26" s="26"/>
    </row>
    <row r="27" spans="2:19" ht="15.75" customHeight="1" x14ac:dyDescent="0.2">
      <c r="B27" s="53" t="s">
        <v>73</v>
      </c>
      <c r="C27" s="29">
        <v>133568.47699999998</v>
      </c>
      <c r="D27" s="29">
        <v>60472.049999999996</v>
      </c>
      <c r="E27" s="29">
        <v>41838.483208937083</v>
      </c>
      <c r="F27" s="29">
        <v>93441.899769049458</v>
      </c>
      <c r="G27" s="29">
        <v>73545.505174095757</v>
      </c>
      <c r="H27" s="29">
        <v>269297.93900000001</v>
      </c>
      <c r="I27" s="29">
        <v>56898.076000000015</v>
      </c>
      <c r="J27" s="29">
        <v>59336.520986194198</v>
      </c>
      <c r="K27" s="29">
        <v>51158.984582778758</v>
      </c>
      <c r="L27" s="29">
        <v>60224.821999999993</v>
      </c>
      <c r="M27" s="29">
        <v>227618.40799999994</v>
      </c>
      <c r="N27" s="29">
        <v>76750.663981338148</v>
      </c>
      <c r="O27" s="72"/>
      <c r="P27" s="72"/>
      <c r="Q27" s="72"/>
      <c r="R27" s="72"/>
    </row>
    <row r="28" spans="2:19" x14ac:dyDescent="0.2">
      <c r="B28" s="48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2:19" x14ac:dyDescent="0.2">
      <c r="B29" s="51" t="s">
        <v>74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2:19" ht="25.5" x14ac:dyDescent="0.2">
      <c r="B30" s="52" t="s">
        <v>75</v>
      </c>
      <c r="C30" s="26">
        <v>-766671.79599999997</v>
      </c>
      <c r="D30" s="26">
        <v>-222262.611</v>
      </c>
      <c r="E30" s="26">
        <v>-188834.59636150312</v>
      </c>
      <c r="F30" s="26">
        <v>-218541.40692186594</v>
      </c>
      <c r="G30" s="26">
        <v>-146507.83871663094</v>
      </c>
      <c r="H30" s="26">
        <v>-776146.45299999998</v>
      </c>
      <c r="I30" s="26">
        <v>-190120.13200000001</v>
      </c>
      <c r="J30" s="26">
        <v>-306097.08923504077</v>
      </c>
      <c r="K30" s="26">
        <v>-242915.5997936982</v>
      </c>
      <c r="L30" s="26">
        <v>-255102.745</v>
      </c>
      <c r="M30" s="26">
        <v>-994235.56599999999</v>
      </c>
      <c r="N30" s="26">
        <v>-216222.90108849379</v>
      </c>
      <c r="O30" s="26"/>
      <c r="P30" s="26"/>
      <c r="Q30" s="26"/>
      <c r="R30" s="26"/>
    </row>
    <row r="31" spans="2:19" x14ac:dyDescent="0.2">
      <c r="B31" s="52" t="s">
        <v>76</v>
      </c>
      <c r="C31" s="26">
        <v>-27915.261999999999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-66646.785100000008</v>
      </c>
      <c r="K31" s="26">
        <v>0</v>
      </c>
      <c r="L31" s="26">
        <v>0</v>
      </c>
      <c r="M31" s="26">
        <v>-66646.785000000003</v>
      </c>
      <c r="N31" s="26">
        <v>0</v>
      </c>
      <c r="O31" s="26"/>
      <c r="P31" s="26"/>
      <c r="Q31" s="26"/>
      <c r="R31" s="26"/>
    </row>
    <row r="32" spans="2:19" x14ac:dyDescent="0.2">
      <c r="B32" s="52" t="s">
        <v>114</v>
      </c>
      <c r="C32" s="26">
        <v>-71957.180999999997</v>
      </c>
      <c r="D32" s="26">
        <v>0</v>
      </c>
      <c r="E32" s="26">
        <v>0</v>
      </c>
      <c r="F32" s="26">
        <v>0</v>
      </c>
      <c r="G32" s="26">
        <v>0</v>
      </c>
      <c r="H32" s="26"/>
      <c r="I32" s="26">
        <v>0</v>
      </c>
      <c r="J32" s="26">
        <v>0</v>
      </c>
      <c r="K32" s="26">
        <v>0</v>
      </c>
      <c r="L32" s="26">
        <v>0</v>
      </c>
      <c r="M32" s="26"/>
      <c r="N32" s="26">
        <v>0</v>
      </c>
      <c r="O32" s="26"/>
      <c r="P32" s="26"/>
      <c r="Q32" s="26"/>
      <c r="R32" s="26"/>
    </row>
    <row r="33" spans="2:18" x14ac:dyDescent="0.2">
      <c r="B33" s="52" t="s">
        <v>77</v>
      </c>
      <c r="C33" s="26">
        <v>-8681.9189999999999</v>
      </c>
      <c r="D33" s="26">
        <v>6663.4790000000003</v>
      </c>
      <c r="E33" s="26">
        <v>-555.33207152777823</v>
      </c>
      <c r="F33" s="26">
        <v>1506.79773423611</v>
      </c>
      <c r="G33" s="26">
        <v>-107055.75366270833</v>
      </c>
      <c r="H33" s="26">
        <v>-99440.81</v>
      </c>
      <c r="I33" s="26">
        <v>11819.249</v>
      </c>
      <c r="J33" s="26">
        <v>8033.0446854166685</v>
      </c>
      <c r="K33" s="26">
        <v>-3184.1333657638879</v>
      </c>
      <c r="L33" s="26">
        <v>-9339.9959999999992</v>
      </c>
      <c r="M33" s="26">
        <v>7328.1639999999998</v>
      </c>
      <c r="N33" s="26">
        <v>-1083.297786666669</v>
      </c>
      <c r="O33" s="26"/>
      <c r="P33" s="26"/>
      <c r="Q33" s="26"/>
      <c r="R33" s="26"/>
    </row>
    <row r="34" spans="2:18" x14ac:dyDescent="0.2">
      <c r="B34" s="52" t="s">
        <v>78</v>
      </c>
      <c r="C34" s="26">
        <v>13185.974</v>
      </c>
      <c r="D34" s="26">
        <v>3351.45</v>
      </c>
      <c r="E34" s="26">
        <v>3570.4394328818621</v>
      </c>
      <c r="F34" s="26">
        <v>4285.0635222946048</v>
      </c>
      <c r="G34" s="26">
        <v>6057.6570448235325</v>
      </c>
      <c r="H34" s="26">
        <v>17264.61</v>
      </c>
      <c r="I34" s="26">
        <v>2847.232</v>
      </c>
      <c r="J34" s="26">
        <v>7478.3248851655571</v>
      </c>
      <c r="K34" s="26">
        <v>12796.357539424769</v>
      </c>
      <c r="L34" s="26">
        <v>15067.828</v>
      </c>
      <c r="M34" s="26">
        <v>38189.741999999998</v>
      </c>
      <c r="N34" s="26">
        <v>16360.551483784404</v>
      </c>
      <c r="O34" s="26"/>
      <c r="P34" s="26"/>
      <c r="Q34" s="26"/>
      <c r="R34" s="26"/>
    </row>
    <row r="35" spans="2:18" x14ac:dyDescent="0.2">
      <c r="B35" s="53" t="s">
        <v>79</v>
      </c>
      <c r="C35" s="29">
        <v>-862040.18399999989</v>
      </c>
      <c r="D35" s="29">
        <v>-212247.682</v>
      </c>
      <c r="E35" s="29">
        <v>-185819.48900014904</v>
      </c>
      <c r="F35" s="29">
        <v>-212749.54566533523</v>
      </c>
      <c r="G35" s="29">
        <v>-247505.93533451573</v>
      </c>
      <c r="H35" s="29">
        <v>-858322.65300000005</v>
      </c>
      <c r="I35" s="29">
        <v>-175453.65100000001</v>
      </c>
      <c r="J35" s="29">
        <v>-357232.50476445857</v>
      </c>
      <c r="K35" s="29">
        <v>-233303.37562003732</v>
      </c>
      <c r="L35" s="29">
        <v>-249374.91299999997</v>
      </c>
      <c r="M35" s="29">
        <v>-1015364.4449999999</v>
      </c>
      <c r="N35" s="29">
        <v>-200945.64739137606</v>
      </c>
      <c r="O35" s="72"/>
      <c r="P35" s="72"/>
      <c r="Q35" s="72"/>
      <c r="R35" s="72"/>
    </row>
    <row r="36" spans="2:18" x14ac:dyDescent="0.2">
      <c r="B36" s="48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</row>
    <row r="37" spans="2:18" x14ac:dyDescent="0.2">
      <c r="B37" s="51" t="s">
        <v>80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</row>
    <row r="38" spans="2:18" ht="12.75" customHeight="1" x14ac:dyDescent="0.2">
      <c r="B38" s="52" t="s">
        <v>81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1607365.1785499998</v>
      </c>
      <c r="K38" s="26">
        <v>-46607.280039999961</v>
      </c>
      <c r="L38" s="26">
        <v>7987.0889999999999</v>
      </c>
      <c r="M38" s="26">
        <v>1568744.9879999999</v>
      </c>
      <c r="N38" s="26">
        <v>-10901.836000000954</v>
      </c>
      <c r="O38" s="26"/>
      <c r="P38" s="26"/>
      <c r="Q38" s="26"/>
      <c r="R38" s="26"/>
    </row>
    <row r="39" spans="2:18" x14ac:dyDescent="0.2">
      <c r="B39" s="52" t="s">
        <v>82</v>
      </c>
      <c r="C39" s="26">
        <v>123584.30899999999</v>
      </c>
      <c r="D39" s="26">
        <v>53404.076999999997</v>
      </c>
      <c r="E39" s="26">
        <v>48465.302560000004</v>
      </c>
      <c r="F39" s="26">
        <v>6288.2640000000001</v>
      </c>
      <c r="G39" s="26">
        <v>-3489.1315600000025</v>
      </c>
      <c r="H39" s="26">
        <v>104668.512</v>
      </c>
      <c r="I39" s="26">
        <v>123806.417</v>
      </c>
      <c r="J39" s="26">
        <v>58034.123139999989</v>
      </c>
      <c r="K39" s="26">
        <v>18577.586500000001</v>
      </c>
      <c r="L39" s="26">
        <v>3488.087</v>
      </c>
      <c r="M39" s="26">
        <v>203906.21400000001</v>
      </c>
      <c r="N39" s="26">
        <v>2172.5210000000002</v>
      </c>
      <c r="O39" s="26"/>
      <c r="P39" s="26"/>
      <c r="Q39" s="26"/>
      <c r="R39" s="26"/>
    </row>
    <row r="40" spans="2:18" x14ac:dyDescent="0.2">
      <c r="B40" s="52" t="s">
        <v>94</v>
      </c>
      <c r="C40" s="26">
        <v>0</v>
      </c>
      <c r="D40" s="26">
        <v>0</v>
      </c>
      <c r="E40" s="26">
        <v>0</v>
      </c>
      <c r="F40" s="26">
        <v>0</v>
      </c>
      <c r="G40" s="26">
        <v>-4511.348</v>
      </c>
      <c r="H40" s="26">
        <v>-4511.348</v>
      </c>
      <c r="I40" s="26">
        <v>0</v>
      </c>
      <c r="J40" s="26">
        <v>0</v>
      </c>
      <c r="K40" s="26">
        <v>0</v>
      </c>
      <c r="L40" s="26">
        <v>-3382</v>
      </c>
      <c r="M40" s="26">
        <v>-3382</v>
      </c>
      <c r="N40" s="26">
        <v>0</v>
      </c>
      <c r="O40" s="26"/>
      <c r="P40" s="26"/>
      <c r="Q40" s="26"/>
      <c r="R40" s="26"/>
    </row>
    <row r="41" spans="2:18" x14ac:dyDescent="0.2">
      <c r="B41" s="52" t="s">
        <v>95</v>
      </c>
      <c r="C41" s="26">
        <v>0</v>
      </c>
      <c r="D41" s="26">
        <v>0</v>
      </c>
      <c r="E41" s="26">
        <v>0</v>
      </c>
      <c r="F41" s="26">
        <v>0</v>
      </c>
      <c r="G41" s="26">
        <v>-2351.2539999999999</v>
      </c>
      <c r="H41" s="26">
        <v>-2351.2539999999999</v>
      </c>
      <c r="I41" s="26">
        <v>0</v>
      </c>
      <c r="J41" s="26">
        <v>0</v>
      </c>
      <c r="K41" s="26">
        <v>0</v>
      </c>
      <c r="L41" s="26">
        <v>-4600</v>
      </c>
      <c r="M41" s="26">
        <v>-4600</v>
      </c>
      <c r="N41" s="26">
        <v>0</v>
      </c>
      <c r="O41" s="26"/>
      <c r="P41" s="26"/>
      <c r="Q41" s="26"/>
      <c r="R41" s="26"/>
    </row>
    <row r="42" spans="2:18" x14ac:dyDescent="0.2">
      <c r="B42" s="52" t="s">
        <v>20</v>
      </c>
      <c r="C42" s="26">
        <v>-80807.236000000004</v>
      </c>
      <c r="D42" s="26">
        <v>-24054.253000000001</v>
      </c>
      <c r="E42" s="26">
        <v>-10620.380519606344</v>
      </c>
      <c r="F42" s="26">
        <v>-43798.581897254924</v>
      </c>
      <c r="G42" s="26">
        <v>-14538.095583138735</v>
      </c>
      <c r="H42" s="26">
        <v>-93011.311000000002</v>
      </c>
      <c r="I42" s="26">
        <v>-21307.418000000001</v>
      </c>
      <c r="J42" s="26">
        <v>-22622.991890118061</v>
      </c>
      <c r="K42" s="26">
        <v>-27036.646008834363</v>
      </c>
      <c r="L42" s="26">
        <v>-27022.866000000002</v>
      </c>
      <c r="M42" s="26">
        <v>-97989.922000000006</v>
      </c>
      <c r="N42" s="26">
        <v>-37115.262456874414</v>
      </c>
      <c r="O42" s="26"/>
      <c r="P42" s="26"/>
      <c r="Q42" s="26"/>
      <c r="R42" s="26"/>
    </row>
    <row r="43" spans="2:18" ht="12.75" customHeight="1" x14ac:dyDescent="0.2">
      <c r="B43" s="52" t="s">
        <v>83</v>
      </c>
      <c r="C43" s="26">
        <v>528311.84900000005</v>
      </c>
      <c r="D43" s="26">
        <v>221819.92300000001</v>
      </c>
      <c r="E43" s="26">
        <v>107763.38019</v>
      </c>
      <c r="F43" s="26">
        <v>871303.4138445775</v>
      </c>
      <c r="G43" s="26">
        <v>128994.33096542238</v>
      </c>
      <c r="H43" s="26">
        <v>1329881.048</v>
      </c>
      <c r="I43" s="26">
        <v>19156.707999999999</v>
      </c>
      <c r="J43" s="26">
        <v>218716.639</v>
      </c>
      <c r="K43" s="26">
        <v>206369.31599999999</v>
      </c>
      <c r="L43" s="26">
        <v>340415.02299999999</v>
      </c>
      <c r="M43" s="26">
        <v>784657.68599999999</v>
      </c>
      <c r="N43" s="26">
        <v>110000</v>
      </c>
      <c r="O43" s="26"/>
      <c r="P43" s="26"/>
      <c r="Q43" s="26"/>
      <c r="R43" s="26"/>
    </row>
    <row r="44" spans="2:18" x14ac:dyDescent="0.2">
      <c r="B44" s="52" t="s">
        <v>84</v>
      </c>
      <c r="C44" s="26">
        <v>-173521.90700000001</v>
      </c>
      <c r="D44" s="26">
        <v>-87855.410999999993</v>
      </c>
      <c r="E44" s="26">
        <v>-14471.104120000005</v>
      </c>
      <c r="F44" s="26">
        <v>-584465.6846599998</v>
      </c>
      <c r="G44" s="26">
        <v>-39316.664220000144</v>
      </c>
      <c r="H44" s="26">
        <v>-726108.86399999994</v>
      </c>
      <c r="I44" s="26">
        <v>-21773.488000000001</v>
      </c>
      <c r="J44" s="26">
        <v>-78191.312000000005</v>
      </c>
      <c r="K44" s="26">
        <v>-140862.14343999999</v>
      </c>
      <c r="L44" s="26">
        <v>-171335.443</v>
      </c>
      <c r="M44" s="26">
        <v>-412162.38699999999</v>
      </c>
      <c r="N44" s="26">
        <v>-130068.86914989998</v>
      </c>
      <c r="O44" s="26"/>
      <c r="P44" s="26"/>
      <c r="Q44" s="26"/>
      <c r="R44" s="26"/>
    </row>
    <row r="45" spans="2:18" ht="14.25" customHeight="1" x14ac:dyDescent="0.2">
      <c r="B45" s="52" t="s">
        <v>85</v>
      </c>
      <c r="C45" s="26">
        <v>0</v>
      </c>
      <c r="D45" s="26">
        <v>0</v>
      </c>
      <c r="E45" s="26">
        <v>0</v>
      </c>
      <c r="F45" s="26">
        <v>0</v>
      </c>
      <c r="G45" s="26">
        <v>-32000</v>
      </c>
      <c r="H45" s="26">
        <v>-32000</v>
      </c>
      <c r="I45" s="26">
        <v>-71500</v>
      </c>
      <c r="J45" s="26">
        <v>-33971.998500000002</v>
      </c>
      <c r="K45" s="26">
        <v>0</v>
      </c>
      <c r="L45" s="26">
        <v>0</v>
      </c>
      <c r="M45" s="26">
        <v>-105471.999</v>
      </c>
      <c r="N45" s="26">
        <v>0</v>
      </c>
      <c r="O45" s="26"/>
      <c r="P45" s="26"/>
      <c r="Q45" s="26"/>
      <c r="R45" s="26"/>
    </row>
    <row r="46" spans="2:18" x14ac:dyDescent="0.2">
      <c r="B46" s="53" t="s">
        <v>86</v>
      </c>
      <c r="C46" s="29">
        <v>397567.01500000001</v>
      </c>
      <c r="D46" s="29">
        <v>163314.33600000001</v>
      </c>
      <c r="E46" s="29">
        <v>131137.19811039366</v>
      </c>
      <c r="F46" s="29">
        <v>249327.41128732276</v>
      </c>
      <c r="G46" s="29">
        <v>32787.837602283507</v>
      </c>
      <c r="H46" s="29">
        <v>576566.78299999994</v>
      </c>
      <c r="I46" s="29">
        <v>28382.218999999997</v>
      </c>
      <c r="J46" s="29">
        <v>1749329.6382998819</v>
      </c>
      <c r="K46" s="29">
        <v>10440.833011165698</v>
      </c>
      <c r="L46" s="29">
        <v>145549.88999999998</v>
      </c>
      <c r="M46" s="29">
        <v>1933702.5799999998</v>
      </c>
      <c r="N46" s="29">
        <v>-65913.446606775353</v>
      </c>
      <c r="O46" s="72"/>
      <c r="P46" s="72"/>
      <c r="Q46" s="72"/>
      <c r="R46" s="72"/>
    </row>
    <row r="47" spans="2:18" x14ac:dyDescent="0.2">
      <c r="B47" s="48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</row>
    <row r="48" spans="2:18" x14ac:dyDescent="0.2">
      <c r="B48" s="48" t="s">
        <v>87</v>
      </c>
      <c r="C48" s="26">
        <v>-330904.69199999998</v>
      </c>
      <c r="D48" s="26">
        <v>11538.704000000005</v>
      </c>
      <c r="E48" s="26">
        <v>-12843.807680818303</v>
      </c>
      <c r="F48" s="26">
        <v>130019.76539103698</v>
      </c>
      <c r="G48" s="26">
        <v>-141172.59255813644</v>
      </c>
      <c r="H48" s="26">
        <v>-12457.931</v>
      </c>
      <c r="I48" s="26">
        <v>-90173.356000000014</v>
      </c>
      <c r="J48" s="26">
        <v>1451433.6545216176</v>
      </c>
      <c r="K48" s="26">
        <v>-171703.55802609285</v>
      </c>
      <c r="L48" s="26">
        <v>-43600.200999999994</v>
      </c>
      <c r="M48" s="26">
        <v>1145956.5430000001</v>
      </c>
      <c r="N48" s="26">
        <v>-190108.43001681328</v>
      </c>
      <c r="O48" s="26"/>
      <c r="P48" s="26"/>
      <c r="Q48" s="26"/>
      <c r="R48" s="26"/>
    </row>
    <row r="49" spans="1:18" x14ac:dyDescent="0.2">
      <c r="B49" s="48" t="s">
        <v>88</v>
      </c>
      <c r="C49" s="26">
        <v>896108.21499999997</v>
      </c>
      <c r="D49" s="26">
        <v>571182.85800000001</v>
      </c>
      <c r="E49" s="26">
        <v>580542.92599999998</v>
      </c>
      <c r="F49" s="26">
        <v>560156.76831918175</v>
      </c>
      <c r="G49" s="26">
        <v>693939.42971021868</v>
      </c>
      <c r="H49" s="26">
        <v>571182.85800000001</v>
      </c>
      <c r="I49" s="26">
        <v>555008.60699999996</v>
      </c>
      <c r="J49" s="26">
        <v>453782.59499999991</v>
      </c>
      <c r="K49" s="26">
        <v>1929156.6455216175</v>
      </c>
      <c r="L49" s="26">
        <v>1771004.0054955247</v>
      </c>
      <c r="M49" s="26">
        <v>555008.60699999996</v>
      </c>
      <c r="N49" s="26">
        <v>1687289.8901710624</v>
      </c>
      <c r="O49" s="26"/>
      <c r="P49" s="26"/>
      <c r="Q49" s="26"/>
      <c r="R49" s="26"/>
    </row>
    <row r="50" spans="1:18" ht="25.5" x14ac:dyDescent="0.2">
      <c r="B50" s="48" t="s">
        <v>89</v>
      </c>
      <c r="C50" s="26">
        <v>5979.335</v>
      </c>
      <c r="D50" s="26">
        <v>-2178.636</v>
      </c>
      <c r="E50" s="26">
        <v>-7542.35</v>
      </c>
      <c r="F50" s="26">
        <v>3762.8960000000002</v>
      </c>
      <c r="G50" s="26">
        <v>2242.77</v>
      </c>
      <c r="H50" s="26">
        <v>-3716.32</v>
      </c>
      <c r="I50" s="26">
        <v>-11052.656000000001</v>
      </c>
      <c r="J50" s="26">
        <v>23940.396000000001</v>
      </c>
      <c r="K50" s="26">
        <v>1233.76</v>
      </c>
      <c r="L50" s="26">
        <v>-35302.254000000001</v>
      </c>
      <c r="M50" s="26">
        <v>-21179.754000000001</v>
      </c>
      <c r="N50" s="26">
        <v>-23147.856775807599</v>
      </c>
      <c r="O50" s="26"/>
      <c r="P50" s="26"/>
      <c r="Q50" s="26"/>
      <c r="R50" s="26"/>
    </row>
    <row r="51" spans="1:18" x14ac:dyDescent="0.2">
      <c r="B51" s="48" t="s">
        <v>90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12317.157999999999</v>
      </c>
      <c r="L51" s="26">
        <v>-4812.6639999999998</v>
      </c>
      <c r="M51" s="26">
        <v>7504.4939999999997</v>
      </c>
      <c r="N51" s="26">
        <v>963.83488538861991</v>
      </c>
      <c r="O51" s="26"/>
      <c r="P51" s="26"/>
      <c r="Q51" s="26"/>
      <c r="R51" s="26"/>
    </row>
    <row r="52" spans="1:18" x14ac:dyDescent="0.2">
      <c r="B52" s="51" t="s">
        <v>91</v>
      </c>
      <c r="C52" s="29">
        <v>571182.85800000001</v>
      </c>
      <c r="D52" s="29">
        <v>580542.92599999998</v>
      </c>
      <c r="E52" s="29">
        <v>560156.76831918175</v>
      </c>
      <c r="F52" s="29">
        <v>693939.42971021868</v>
      </c>
      <c r="G52" s="29">
        <v>555009.60715208226</v>
      </c>
      <c r="H52" s="29">
        <v>555008.60700000008</v>
      </c>
      <c r="I52" s="29">
        <v>453782.59499999991</v>
      </c>
      <c r="J52" s="29">
        <v>1929156.6455216175</v>
      </c>
      <c r="K52" s="29">
        <v>1771004.0054955247</v>
      </c>
      <c r="L52" s="29">
        <v>1687288.8864955248</v>
      </c>
      <c r="M52" s="29">
        <v>1687289.89</v>
      </c>
      <c r="N52" s="29">
        <v>1474997.43826383</v>
      </c>
      <c r="O52" s="72"/>
      <c r="P52" s="72"/>
      <c r="Q52" s="72"/>
      <c r="R52" s="72"/>
    </row>
    <row r="53" spans="1:18" x14ac:dyDescent="0.2"/>
    <row r="54" spans="1:18" x14ac:dyDescent="0.2">
      <c r="A54" s="56"/>
      <c r="B54" s="56"/>
      <c r="C54" s="56"/>
      <c r="D54" s="56"/>
      <c r="E54" s="56"/>
      <c r="F54" s="56"/>
      <c r="G54" s="58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</row>
    <row r="55" spans="1:18" x14ac:dyDescent="0.2">
      <c r="A55" s="56"/>
      <c r="B55" s="56"/>
      <c r="C55" s="56"/>
      <c r="D55" s="56"/>
      <c r="E55" s="56"/>
      <c r="F55" s="56"/>
      <c r="G55" s="57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</row>
    <row r="56" spans="1:18" x14ac:dyDescent="0.2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</row>
    <row r="57" spans="1:18" x14ac:dyDescent="0.2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</row>
    <row r="58" spans="1:18" x14ac:dyDescent="0.2">
      <c r="A58" s="56"/>
      <c r="B58" s="56"/>
      <c r="C58" s="56"/>
      <c r="D58" s="56"/>
      <c r="E58" s="56"/>
      <c r="F58" s="56"/>
      <c r="G58" s="59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</row>
    <row r="59" spans="1:18" x14ac:dyDescent="0.2">
      <c r="A59" s="56"/>
      <c r="B59" s="56"/>
      <c r="C59" s="56"/>
      <c r="D59" s="56"/>
      <c r="E59" s="56"/>
      <c r="F59" s="56"/>
      <c r="G59" s="58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</row>
    <row r="60" spans="1:18" x14ac:dyDescent="0.2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</row>
    <row r="61" spans="1:18" hidden="1" x14ac:dyDescent="0.2"/>
  </sheetData>
  <sheetProtection password="EED9" sheet="1" objects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3"/>
  <sheetViews>
    <sheetView showGridLines="0" showRowColHeaders="0" zoomScale="85" zoomScaleNormal="85" workbookViewId="0"/>
  </sheetViews>
  <sheetFormatPr baseColWidth="10" defaultColWidth="0" defaultRowHeight="12.75" zeroHeight="1" x14ac:dyDescent="0.2"/>
  <cols>
    <col min="1" max="1" width="2.140625" style="4" customWidth="1"/>
    <col min="2" max="2" width="11.42578125" style="4" customWidth="1"/>
    <col min="3" max="3" width="24.28515625" style="4" customWidth="1"/>
    <col min="4" max="4" width="18.28515625" style="4" customWidth="1"/>
    <col min="5" max="5" width="15.85546875" style="4" bestFit="1" customWidth="1"/>
    <col min="6" max="6" width="21.85546875" style="4" customWidth="1"/>
    <col min="7" max="7" width="13.140625" style="4" customWidth="1"/>
    <col min="8" max="8" width="10.140625" style="4" bestFit="1" customWidth="1"/>
    <col min="9" max="9" width="18" style="4" bestFit="1" customWidth="1"/>
    <col min="10" max="10" width="14.85546875" style="4" customWidth="1"/>
    <col min="11" max="11" width="11.42578125" style="4" customWidth="1"/>
    <col min="12" max="12" width="14.28515625" style="4" customWidth="1"/>
    <col min="13" max="13" width="11.42578125" style="4" customWidth="1"/>
    <col min="14" max="14" width="16.28515625" style="4" customWidth="1"/>
    <col min="15" max="15" width="11.42578125" style="4" customWidth="1"/>
    <col min="16" max="16" width="3.7109375" style="4" customWidth="1"/>
    <col min="17" max="20" width="11.42578125" style="4" hidden="1" customWidth="1"/>
    <col min="21" max="21" width="3.140625" style="4" hidden="1" customWidth="1"/>
    <col min="22" max="16384" width="11.42578125" style="4" hidden="1"/>
  </cols>
  <sheetData>
    <row r="1" spans="1:21" ht="14.25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1:21" ht="15.75" x14ac:dyDescent="0.25">
      <c r="A2" s="65"/>
      <c r="B2" s="60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1" ht="15" x14ac:dyDescent="0.2">
      <c r="A3" s="65"/>
      <c r="B3" s="67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1:21" ht="14.25" x14ac:dyDescent="0.2">
      <c r="A4" s="65"/>
      <c r="B4" s="68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1" x14ac:dyDescent="0.2"/>
    <row r="6" spans="1:21" x14ac:dyDescent="0.2">
      <c r="B6" s="74" t="s">
        <v>222</v>
      </c>
      <c r="C6" s="3"/>
      <c r="D6" s="3"/>
      <c r="E6" s="3"/>
      <c r="F6" s="3"/>
      <c r="G6" s="3"/>
      <c r="H6" s="3"/>
      <c r="I6" s="3"/>
      <c r="J6" s="3"/>
      <c r="L6" s="74" t="s">
        <v>232</v>
      </c>
      <c r="M6" s="3"/>
      <c r="N6" s="3"/>
      <c r="O6" s="3"/>
    </row>
    <row r="7" spans="1:21" x14ac:dyDescent="0.2"/>
    <row r="8" spans="1:21" ht="25.5" x14ac:dyDescent="0.2">
      <c r="B8" s="75" t="s">
        <v>223</v>
      </c>
      <c r="C8" s="76" t="s">
        <v>224</v>
      </c>
      <c r="D8" s="77" t="s">
        <v>225</v>
      </c>
      <c r="E8" s="77" t="s">
        <v>226</v>
      </c>
      <c r="F8" s="77" t="s">
        <v>227</v>
      </c>
      <c r="G8" s="78" t="s">
        <v>228</v>
      </c>
      <c r="H8" s="78" t="s">
        <v>229</v>
      </c>
      <c r="I8" s="78" t="s">
        <v>230</v>
      </c>
      <c r="J8" s="78" t="s">
        <v>231</v>
      </c>
    </row>
    <row r="9" spans="1:21" x14ac:dyDescent="0.2">
      <c r="B9" s="55">
        <v>1</v>
      </c>
      <c r="C9" s="4" t="s">
        <v>123</v>
      </c>
      <c r="D9" s="55" t="s">
        <v>124</v>
      </c>
      <c r="E9" s="55" t="s">
        <v>235</v>
      </c>
      <c r="F9" s="88">
        <v>37742</v>
      </c>
      <c r="G9" s="55">
        <v>120</v>
      </c>
      <c r="H9" s="55" t="s">
        <v>125</v>
      </c>
      <c r="I9" s="55" t="s">
        <v>126</v>
      </c>
      <c r="J9" s="79">
        <v>10.967123287671233</v>
      </c>
    </row>
    <row r="10" spans="1:21" x14ac:dyDescent="0.2">
      <c r="B10" s="55">
        <v>2</v>
      </c>
      <c r="C10" s="4" t="s">
        <v>127</v>
      </c>
      <c r="D10" s="55" t="s">
        <v>124</v>
      </c>
      <c r="E10" s="55" t="s">
        <v>235</v>
      </c>
      <c r="F10" s="88">
        <v>37803</v>
      </c>
      <c r="G10" s="55">
        <v>120</v>
      </c>
      <c r="H10" s="55" t="s">
        <v>125</v>
      </c>
      <c r="I10" s="55" t="s">
        <v>128</v>
      </c>
      <c r="J10" s="79">
        <v>10.8</v>
      </c>
    </row>
    <row r="11" spans="1:21" x14ac:dyDescent="0.2">
      <c r="B11" s="55">
        <v>3</v>
      </c>
      <c r="C11" s="4" t="s">
        <v>129</v>
      </c>
      <c r="D11" s="55" t="s">
        <v>124</v>
      </c>
      <c r="E11" s="55" t="s">
        <v>235</v>
      </c>
      <c r="F11" s="88">
        <v>37895</v>
      </c>
      <c r="G11" s="55">
        <v>105</v>
      </c>
      <c r="H11" s="55" t="s">
        <v>125</v>
      </c>
      <c r="I11" s="55" t="s">
        <v>130</v>
      </c>
      <c r="J11" s="79">
        <v>10.547945205479452</v>
      </c>
    </row>
    <row r="12" spans="1:21" x14ac:dyDescent="0.2">
      <c r="B12" s="55">
        <v>4</v>
      </c>
      <c r="C12" s="4" t="s">
        <v>131</v>
      </c>
      <c r="D12" s="55" t="s">
        <v>124</v>
      </c>
      <c r="E12" s="55" t="s">
        <v>235</v>
      </c>
      <c r="F12" s="88">
        <v>37926</v>
      </c>
      <c r="G12" s="55">
        <v>121</v>
      </c>
      <c r="H12" s="55" t="s">
        <v>125</v>
      </c>
      <c r="I12" s="55" t="s">
        <v>131</v>
      </c>
      <c r="J12" s="79">
        <v>10.463013698630137</v>
      </c>
    </row>
    <row r="13" spans="1:21" x14ac:dyDescent="0.2">
      <c r="B13" s="80">
        <v>5</v>
      </c>
      <c r="C13" s="81" t="s">
        <v>132</v>
      </c>
      <c r="D13" s="80" t="s">
        <v>124</v>
      </c>
      <c r="E13" s="80" t="s">
        <v>235</v>
      </c>
      <c r="F13" s="89">
        <v>37956</v>
      </c>
      <c r="G13" s="80">
        <v>120</v>
      </c>
      <c r="H13" s="80" t="s">
        <v>125</v>
      </c>
      <c r="I13" s="80" t="s">
        <v>133</v>
      </c>
      <c r="J13" s="82">
        <v>10.38082191780822</v>
      </c>
    </row>
    <row r="14" spans="1:21" x14ac:dyDescent="0.2">
      <c r="B14" s="55">
        <v>6</v>
      </c>
      <c r="C14" s="4" t="s">
        <v>134</v>
      </c>
      <c r="D14" s="55" t="s">
        <v>135</v>
      </c>
      <c r="E14" s="55" t="s">
        <v>239</v>
      </c>
      <c r="F14" s="88">
        <v>38078</v>
      </c>
      <c r="G14" s="55">
        <v>26</v>
      </c>
      <c r="H14" s="55" t="s">
        <v>125</v>
      </c>
      <c r="I14" s="55" t="s">
        <v>136</v>
      </c>
      <c r="J14" s="79">
        <v>10.046575342465754</v>
      </c>
    </row>
    <row r="15" spans="1:21" x14ac:dyDescent="0.2">
      <c r="B15" s="55">
        <v>7</v>
      </c>
      <c r="C15" s="4" t="s">
        <v>137</v>
      </c>
      <c r="D15" s="55" t="s">
        <v>124</v>
      </c>
      <c r="E15" s="55" t="s">
        <v>235</v>
      </c>
      <c r="F15" s="88">
        <v>38108</v>
      </c>
      <c r="G15" s="55">
        <v>124</v>
      </c>
      <c r="H15" s="55" t="s">
        <v>125</v>
      </c>
      <c r="I15" s="55" t="s">
        <v>137</v>
      </c>
      <c r="J15" s="79">
        <v>9.9643835616438352</v>
      </c>
    </row>
    <row r="16" spans="1:21" x14ac:dyDescent="0.2">
      <c r="B16" s="55">
        <v>8</v>
      </c>
      <c r="C16" s="4" t="s">
        <v>138</v>
      </c>
      <c r="D16" s="55" t="s">
        <v>124</v>
      </c>
      <c r="E16" s="55" t="s">
        <v>237</v>
      </c>
      <c r="F16" s="88">
        <v>38200</v>
      </c>
      <c r="G16" s="55">
        <v>107</v>
      </c>
      <c r="H16" s="55" t="s">
        <v>125</v>
      </c>
      <c r="I16" s="55" t="s">
        <v>139</v>
      </c>
      <c r="J16" s="79">
        <v>9.712328767123287</v>
      </c>
    </row>
    <row r="17" spans="2:15" x14ac:dyDescent="0.2">
      <c r="B17" s="55">
        <v>9</v>
      </c>
      <c r="C17" s="4" t="s">
        <v>140</v>
      </c>
      <c r="D17" s="55" t="s">
        <v>124</v>
      </c>
      <c r="E17" s="55" t="s">
        <v>236</v>
      </c>
      <c r="F17" s="88">
        <v>38261</v>
      </c>
      <c r="G17" s="55">
        <v>114</v>
      </c>
      <c r="H17" s="55" t="s">
        <v>125</v>
      </c>
      <c r="I17" s="55" t="s">
        <v>141</v>
      </c>
      <c r="J17" s="79">
        <v>9.5452054794520542</v>
      </c>
    </row>
    <row r="18" spans="2:15" x14ac:dyDescent="0.2">
      <c r="B18" s="80">
        <v>10</v>
      </c>
      <c r="C18" s="81" t="s">
        <v>142</v>
      </c>
      <c r="D18" s="80" t="s">
        <v>124</v>
      </c>
      <c r="E18" s="80" t="s">
        <v>235</v>
      </c>
      <c r="F18" s="89">
        <v>38292</v>
      </c>
      <c r="G18" s="80">
        <v>104</v>
      </c>
      <c r="H18" s="80" t="s">
        <v>125</v>
      </c>
      <c r="I18" s="80" t="s">
        <v>133</v>
      </c>
      <c r="J18" s="82">
        <v>9.4602739726027405</v>
      </c>
    </row>
    <row r="19" spans="2:15" x14ac:dyDescent="0.2">
      <c r="B19" s="55">
        <v>11</v>
      </c>
      <c r="C19" s="4" t="s">
        <v>143</v>
      </c>
      <c r="D19" s="55" t="s">
        <v>124</v>
      </c>
      <c r="E19" s="55" t="s">
        <v>236</v>
      </c>
      <c r="F19" s="88">
        <v>38384</v>
      </c>
      <c r="G19" s="55">
        <v>104</v>
      </c>
      <c r="H19" s="55" t="s">
        <v>125</v>
      </c>
      <c r="I19" s="55" t="s">
        <v>139</v>
      </c>
      <c r="J19" s="79">
        <v>9.2082191780821923</v>
      </c>
    </row>
    <row r="20" spans="2:15" x14ac:dyDescent="0.2">
      <c r="B20" s="55">
        <v>12</v>
      </c>
      <c r="C20" s="4" t="s">
        <v>144</v>
      </c>
      <c r="D20" s="55" t="s">
        <v>124</v>
      </c>
      <c r="E20" s="55" t="s">
        <v>239</v>
      </c>
      <c r="F20" s="88">
        <v>38412</v>
      </c>
      <c r="G20" s="55">
        <v>128</v>
      </c>
      <c r="H20" s="55" t="s">
        <v>125</v>
      </c>
      <c r="I20" s="55" t="s">
        <v>145</v>
      </c>
      <c r="J20" s="79">
        <v>9.131506849315068</v>
      </c>
    </row>
    <row r="21" spans="2:15" x14ac:dyDescent="0.2">
      <c r="B21" s="55">
        <v>13</v>
      </c>
      <c r="C21" s="4" t="s">
        <v>146</v>
      </c>
      <c r="D21" s="55" t="s">
        <v>124</v>
      </c>
      <c r="E21" s="55" t="s">
        <v>237</v>
      </c>
      <c r="F21" s="88">
        <v>38443</v>
      </c>
      <c r="G21" s="55">
        <v>80</v>
      </c>
      <c r="H21" s="55" t="s">
        <v>125</v>
      </c>
      <c r="I21" s="55" t="s">
        <v>147</v>
      </c>
      <c r="J21" s="79">
        <v>9.0465753424657542</v>
      </c>
      <c r="M21" s="78" t="s">
        <v>233</v>
      </c>
      <c r="N21" s="78" t="s">
        <v>228</v>
      </c>
    </row>
    <row r="22" spans="2:15" x14ac:dyDescent="0.2">
      <c r="B22" s="55">
        <v>14</v>
      </c>
      <c r="C22" s="4" t="s">
        <v>149</v>
      </c>
      <c r="D22" s="55" t="s">
        <v>124</v>
      </c>
      <c r="E22" s="55" t="s">
        <v>238</v>
      </c>
      <c r="F22" s="88">
        <v>38687</v>
      </c>
      <c r="G22" s="55">
        <v>124</v>
      </c>
      <c r="H22" s="55" t="s">
        <v>125</v>
      </c>
      <c r="I22" s="55" t="s">
        <v>150</v>
      </c>
      <c r="J22" s="79">
        <v>8.3780821917808215</v>
      </c>
      <c r="L22" s="4" t="s">
        <v>124</v>
      </c>
      <c r="M22" s="4">
        <f>COUNTIF($D$9:$D$93,$L22)</f>
        <v>68</v>
      </c>
      <c r="N22" s="83">
        <f>SUMIF($D$9:$D$93,L22,$G$9:$G$93)</f>
        <v>8001</v>
      </c>
    </row>
    <row r="23" spans="2:15" x14ac:dyDescent="0.2">
      <c r="B23" s="80">
        <v>15</v>
      </c>
      <c r="C23" s="81" t="s">
        <v>131</v>
      </c>
      <c r="D23" s="80" t="s">
        <v>135</v>
      </c>
      <c r="E23" s="80" t="s">
        <v>237</v>
      </c>
      <c r="F23" s="89">
        <v>38687</v>
      </c>
      <c r="G23" s="80">
        <v>45</v>
      </c>
      <c r="H23" s="80" t="s">
        <v>125</v>
      </c>
      <c r="I23" s="80" t="s">
        <v>131</v>
      </c>
      <c r="J23" s="82">
        <v>8.3780821917808215</v>
      </c>
      <c r="L23" s="4" t="s">
        <v>151</v>
      </c>
      <c r="M23" s="4">
        <f t="shared" ref="M23:M24" si="0">COUNTIF($D$9:$D$93,$L23)</f>
        <v>12</v>
      </c>
      <c r="N23" s="83">
        <f t="shared" ref="N23:N24" si="1">SUMIF($D$9:$D$93,L23,$G$9:$G$93)</f>
        <v>1348</v>
      </c>
    </row>
    <row r="24" spans="2:15" x14ac:dyDescent="0.2">
      <c r="B24" s="55">
        <v>16</v>
      </c>
      <c r="C24" s="4" t="s">
        <v>141</v>
      </c>
      <c r="D24" s="55" t="s">
        <v>124</v>
      </c>
      <c r="E24" s="55" t="s">
        <v>238</v>
      </c>
      <c r="F24" s="88">
        <v>38777</v>
      </c>
      <c r="G24" s="55">
        <v>104</v>
      </c>
      <c r="H24" s="55" t="s">
        <v>125</v>
      </c>
      <c r="I24" s="55" t="s">
        <v>141</v>
      </c>
      <c r="J24" s="79">
        <v>8.131506849315068</v>
      </c>
      <c r="L24" s="3" t="s">
        <v>135</v>
      </c>
      <c r="M24" s="3">
        <f t="shared" si="0"/>
        <v>5</v>
      </c>
      <c r="N24" s="84">
        <f t="shared" si="1"/>
        <v>321</v>
      </c>
    </row>
    <row r="25" spans="2:15" x14ac:dyDescent="0.2">
      <c r="B25" s="55">
        <v>17</v>
      </c>
      <c r="C25" s="4" t="s">
        <v>152</v>
      </c>
      <c r="D25" s="55" t="s">
        <v>124</v>
      </c>
      <c r="E25" s="55" t="s">
        <v>235</v>
      </c>
      <c r="F25" s="88">
        <v>38899</v>
      </c>
      <c r="G25" s="55">
        <v>145</v>
      </c>
      <c r="H25" s="55" t="s">
        <v>125</v>
      </c>
      <c r="I25" s="55" t="s">
        <v>147</v>
      </c>
      <c r="J25" s="79">
        <v>7.7972602739726025</v>
      </c>
      <c r="L25" s="4" t="s">
        <v>6</v>
      </c>
      <c r="M25" s="4">
        <f>SUM(M22:M24)</f>
        <v>85</v>
      </c>
      <c r="N25" s="83">
        <f>SUM(N22:N24)</f>
        <v>9670</v>
      </c>
    </row>
    <row r="26" spans="2:15" x14ac:dyDescent="0.2">
      <c r="B26" s="55">
        <v>18</v>
      </c>
      <c r="C26" s="4" t="s">
        <v>153</v>
      </c>
      <c r="D26" s="55" t="s">
        <v>124</v>
      </c>
      <c r="E26" s="55" t="s">
        <v>236</v>
      </c>
      <c r="F26" s="88">
        <v>39022</v>
      </c>
      <c r="G26" s="55">
        <v>124</v>
      </c>
      <c r="H26" s="55" t="s">
        <v>125</v>
      </c>
      <c r="I26" s="55" t="s">
        <v>139</v>
      </c>
      <c r="J26" s="79">
        <v>7.4602739726027396</v>
      </c>
    </row>
    <row r="27" spans="2:15" x14ac:dyDescent="0.2">
      <c r="B27" s="55">
        <v>19</v>
      </c>
      <c r="C27" s="4" t="s">
        <v>154</v>
      </c>
      <c r="D27" s="55" t="s">
        <v>124</v>
      </c>
      <c r="E27" s="55" t="s">
        <v>235</v>
      </c>
      <c r="F27" s="88">
        <v>39052</v>
      </c>
      <c r="G27" s="55">
        <v>117</v>
      </c>
      <c r="H27" s="55" t="s">
        <v>125</v>
      </c>
      <c r="I27" s="55" t="s">
        <v>155</v>
      </c>
      <c r="J27" s="79">
        <v>7.3780821917808215</v>
      </c>
    </row>
    <row r="28" spans="2:15" x14ac:dyDescent="0.2">
      <c r="B28" s="80">
        <v>20</v>
      </c>
      <c r="C28" s="81" t="s">
        <v>156</v>
      </c>
      <c r="D28" s="80" t="s">
        <v>124</v>
      </c>
      <c r="E28" s="80" t="s">
        <v>235</v>
      </c>
      <c r="F28" s="89">
        <v>39052</v>
      </c>
      <c r="G28" s="80">
        <v>141</v>
      </c>
      <c r="H28" s="80" t="s">
        <v>125</v>
      </c>
      <c r="I28" s="80" t="s">
        <v>157</v>
      </c>
      <c r="J28" s="82">
        <v>7.3780821917808215</v>
      </c>
      <c r="L28" s="74" t="s">
        <v>234</v>
      </c>
      <c r="M28" s="3"/>
      <c r="N28" s="3"/>
      <c r="O28" s="3"/>
    </row>
    <row r="29" spans="2:15" x14ac:dyDescent="0.2">
      <c r="B29" s="55">
        <v>21</v>
      </c>
      <c r="C29" s="4" t="s">
        <v>158</v>
      </c>
      <c r="D29" s="55" t="s">
        <v>124</v>
      </c>
      <c r="E29" s="55" t="s">
        <v>235</v>
      </c>
      <c r="F29" s="88">
        <v>39083</v>
      </c>
      <c r="G29" s="55">
        <v>70</v>
      </c>
      <c r="H29" s="55" t="s">
        <v>125</v>
      </c>
      <c r="I29" s="55" t="s">
        <v>136</v>
      </c>
      <c r="J29" s="79">
        <v>7.2931506849315069</v>
      </c>
    </row>
    <row r="30" spans="2:15" x14ac:dyDescent="0.2">
      <c r="B30" s="55">
        <v>22</v>
      </c>
      <c r="C30" s="4" t="s">
        <v>159</v>
      </c>
      <c r="D30" s="55" t="s">
        <v>124</v>
      </c>
      <c r="E30" s="55" t="s">
        <v>236</v>
      </c>
      <c r="F30" s="88">
        <v>39173</v>
      </c>
      <c r="G30" s="55">
        <v>120</v>
      </c>
      <c r="H30" s="55" t="s">
        <v>125</v>
      </c>
      <c r="I30" s="55" t="s">
        <v>160</v>
      </c>
      <c r="J30" s="79">
        <v>7.0465753424657533</v>
      </c>
    </row>
    <row r="31" spans="2:15" x14ac:dyDescent="0.2">
      <c r="B31" s="55">
        <v>23</v>
      </c>
      <c r="C31" s="4" t="s">
        <v>161</v>
      </c>
      <c r="D31" s="55" t="s">
        <v>124</v>
      </c>
      <c r="E31" s="55" t="s">
        <v>239</v>
      </c>
      <c r="F31" s="88">
        <v>39203</v>
      </c>
      <c r="G31" s="55">
        <v>104</v>
      </c>
      <c r="H31" s="55" t="s">
        <v>125</v>
      </c>
      <c r="I31" s="55" t="s">
        <v>133</v>
      </c>
      <c r="J31" s="79">
        <v>6.9643835616438352</v>
      </c>
    </row>
    <row r="32" spans="2:15" x14ac:dyDescent="0.2">
      <c r="B32" s="55">
        <v>24</v>
      </c>
      <c r="C32" s="4" t="s">
        <v>162</v>
      </c>
      <c r="D32" s="55" t="s">
        <v>124</v>
      </c>
      <c r="E32" s="55" t="s">
        <v>235</v>
      </c>
      <c r="F32" s="88">
        <v>39264</v>
      </c>
      <c r="G32" s="55">
        <v>159</v>
      </c>
      <c r="H32" s="55" t="s">
        <v>125</v>
      </c>
      <c r="I32" s="55" t="s">
        <v>136</v>
      </c>
      <c r="J32" s="79">
        <v>6.7972602739726025</v>
      </c>
    </row>
    <row r="33" spans="2:14" x14ac:dyDescent="0.2">
      <c r="B33" s="55">
        <v>25</v>
      </c>
      <c r="C33" s="4" t="s">
        <v>163</v>
      </c>
      <c r="D33" s="55" t="s">
        <v>124</v>
      </c>
      <c r="E33" s="55" t="s">
        <v>236</v>
      </c>
      <c r="F33" s="88">
        <v>39295</v>
      </c>
      <c r="G33" s="55">
        <v>118</v>
      </c>
      <c r="H33" s="55" t="s">
        <v>125</v>
      </c>
      <c r="I33" s="55" t="s">
        <v>164</v>
      </c>
      <c r="J33" s="79">
        <v>6.7123287671232879</v>
      </c>
    </row>
    <row r="34" spans="2:14" x14ac:dyDescent="0.2">
      <c r="B34" s="80">
        <v>26</v>
      </c>
      <c r="C34" s="81" t="s">
        <v>165</v>
      </c>
      <c r="D34" s="80" t="s">
        <v>124</v>
      </c>
      <c r="E34" s="80" t="s">
        <v>239</v>
      </c>
      <c r="F34" s="89">
        <v>39417</v>
      </c>
      <c r="G34" s="80">
        <v>109</v>
      </c>
      <c r="H34" s="80" t="s">
        <v>125</v>
      </c>
      <c r="I34" s="80" t="s">
        <v>157</v>
      </c>
      <c r="J34" s="82">
        <v>6.3780821917808215</v>
      </c>
    </row>
    <row r="35" spans="2:14" x14ac:dyDescent="0.2">
      <c r="B35" s="55">
        <v>27</v>
      </c>
      <c r="C35" s="4" t="s">
        <v>156</v>
      </c>
      <c r="D35" s="55" t="s">
        <v>151</v>
      </c>
      <c r="E35" s="55" t="s">
        <v>239</v>
      </c>
      <c r="F35" s="88">
        <v>39479</v>
      </c>
      <c r="G35" s="55">
        <v>106</v>
      </c>
      <c r="H35" s="55" t="s">
        <v>125</v>
      </c>
      <c r="I35" s="55" t="s">
        <v>157</v>
      </c>
      <c r="J35" s="79">
        <v>6.2082191780821914</v>
      </c>
    </row>
    <row r="36" spans="2:14" x14ac:dyDescent="0.2">
      <c r="B36" s="55">
        <v>28</v>
      </c>
      <c r="C36" s="4" t="s">
        <v>166</v>
      </c>
      <c r="D36" s="55" t="s">
        <v>124</v>
      </c>
      <c r="E36" s="55" t="s">
        <v>237</v>
      </c>
      <c r="F36" s="88">
        <v>39600</v>
      </c>
      <c r="G36" s="55">
        <v>110</v>
      </c>
      <c r="H36" s="55" t="s">
        <v>125</v>
      </c>
      <c r="I36" s="55" t="s">
        <v>167</v>
      </c>
      <c r="J36" s="79">
        <v>5.8767123287671232</v>
      </c>
    </row>
    <row r="37" spans="2:14" x14ac:dyDescent="0.2">
      <c r="B37" s="55">
        <v>29</v>
      </c>
      <c r="C37" s="4" t="s">
        <v>168</v>
      </c>
      <c r="D37" s="55" t="s">
        <v>124</v>
      </c>
      <c r="E37" s="55" t="s">
        <v>238</v>
      </c>
      <c r="F37" s="88">
        <v>39630</v>
      </c>
      <c r="G37" s="55">
        <v>60</v>
      </c>
      <c r="H37" s="55" t="s">
        <v>125</v>
      </c>
      <c r="I37" s="55" t="s">
        <v>169</v>
      </c>
      <c r="J37" s="79">
        <v>5.7945205479452051</v>
      </c>
    </row>
    <row r="38" spans="2:14" x14ac:dyDescent="0.2">
      <c r="B38" s="55">
        <v>30</v>
      </c>
      <c r="C38" s="4" t="s">
        <v>170</v>
      </c>
      <c r="D38" s="55" t="s">
        <v>124</v>
      </c>
      <c r="E38" s="55" t="s">
        <v>235</v>
      </c>
      <c r="F38" s="88">
        <v>39753</v>
      </c>
      <c r="G38" s="55">
        <v>119</v>
      </c>
      <c r="H38" s="55" t="s">
        <v>125</v>
      </c>
      <c r="I38" s="55" t="s">
        <v>169</v>
      </c>
      <c r="J38" s="79">
        <v>5.4575342465753423</v>
      </c>
    </row>
    <row r="39" spans="2:14" x14ac:dyDescent="0.2">
      <c r="B39" s="55">
        <v>31</v>
      </c>
      <c r="C39" s="4" t="s">
        <v>171</v>
      </c>
      <c r="D39" s="55" t="s">
        <v>124</v>
      </c>
      <c r="E39" s="55" t="s">
        <v>236</v>
      </c>
      <c r="F39" s="88">
        <v>39753</v>
      </c>
      <c r="G39" s="55">
        <v>118</v>
      </c>
      <c r="H39" s="55" t="s">
        <v>125</v>
      </c>
      <c r="I39" s="55" t="s">
        <v>137</v>
      </c>
      <c r="J39" s="79">
        <v>5.4575342465753423</v>
      </c>
    </row>
    <row r="40" spans="2:14" x14ac:dyDescent="0.2">
      <c r="B40" s="55">
        <v>32</v>
      </c>
      <c r="C40" s="4" t="s">
        <v>172</v>
      </c>
      <c r="D40" s="55" t="s">
        <v>124</v>
      </c>
      <c r="E40" s="55" t="s">
        <v>237</v>
      </c>
      <c r="F40" s="88">
        <v>39783</v>
      </c>
      <c r="G40" s="55">
        <v>131</v>
      </c>
      <c r="H40" s="55" t="s">
        <v>125</v>
      </c>
      <c r="I40" s="55" t="s">
        <v>155</v>
      </c>
      <c r="J40" s="79">
        <v>5.375342465753425</v>
      </c>
    </row>
    <row r="41" spans="2:14" x14ac:dyDescent="0.2">
      <c r="B41" s="55">
        <v>33</v>
      </c>
      <c r="C41" s="4" t="s">
        <v>173</v>
      </c>
      <c r="D41" s="55" t="s">
        <v>124</v>
      </c>
      <c r="E41" s="55" t="s">
        <v>236</v>
      </c>
      <c r="F41" s="88">
        <v>39783</v>
      </c>
      <c r="G41" s="55">
        <v>121</v>
      </c>
      <c r="H41" s="55" t="s">
        <v>125</v>
      </c>
      <c r="I41" s="55" t="s">
        <v>133</v>
      </c>
      <c r="J41" s="79">
        <v>5.375342465753425</v>
      </c>
    </row>
    <row r="42" spans="2:14" x14ac:dyDescent="0.2">
      <c r="B42" s="55">
        <v>34</v>
      </c>
      <c r="C42" s="4" t="s">
        <v>156</v>
      </c>
      <c r="D42" s="55" t="s">
        <v>135</v>
      </c>
      <c r="E42" s="55" t="s">
        <v>235</v>
      </c>
      <c r="F42" s="88">
        <v>39783</v>
      </c>
      <c r="G42" s="55">
        <v>91</v>
      </c>
      <c r="H42" s="55" t="s">
        <v>125</v>
      </c>
      <c r="I42" s="55" t="s">
        <v>157</v>
      </c>
      <c r="J42" s="79">
        <v>5.375342465753425</v>
      </c>
    </row>
    <row r="43" spans="2:14" x14ac:dyDescent="0.2">
      <c r="B43" s="80">
        <v>35</v>
      </c>
      <c r="C43" s="81" t="s">
        <v>174</v>
      </c>
      <c r="D43" s="80" t="s">
        <v>124</v>
      </c>
      <c r="E43" s="80" t="s">
        <v>235</v>
      </c>
      <c r="F43" s="89">
        <v>39783</v>
      </c>
      <c r="G43" s="80">
        <v>130</v>
      </c>
      <c r="H43" s="80" t="s">
        <v>125</v>
      </c>
      <c r="I43" s="80" t="s">
        <v>130</v>
      </c>
      <c r="J43" s="82">
        <v>5.375342465753425</v>
      </c>
      <c r="M43" s="78" t="s">
        <v>148</v>
      </c>
      <c r="N43" s="78" t="s">
        <v>122</v>
      </c>
    </row>
    <row r="44" spans="2:14" x14ac:dyDescent="0.2">
      <c r="B44" s="55">
        <v>36</v>
      </c>
      <c r="C44" s="4" t="s">
        <v>175</v>
      </c>
      <c r="D44" s="55" t="s">
        <v>124</v>
      </c>
      <c r="E44" s="55" t="s">
        <v>235</v>
      </c>
      <c r="F44" s="88">
        <v>39814</v>
      </c>
      <c r="G44" s="55">
        <v>137</v>
      </c>
      <c r="H44" s="55" t="s">
        <v>125</v>
      </c>
      <c r="I44" s="55" t="s">
        <v>136</v>
      </c>
      <c r="J44" s="79">
        <v>5.2904109589041095</v>
      </c>
      <c r="L44" s="4" t="s">
        <v>235</v>
      </c>
      <c r="M44" s="4">
        <f>COUNTIF($E$9:$E$93,$L44)</f>
        <v>30</v>
      </c>
      <c r="N44" s="83">
        <f>SUMIF($E$9:$E$93,L44,$G$9:$G$93)</f>
        <v>3622</v>
      </c>
    </row>
    <row r="45" spans="2:14" x14ac:dyDescent="0.2">
      <c r="B45" s="55">
        <v>37</v>
      </c>
      <c r="C45" s="4" t="s">
        <v>154</v>
      </c>
      <c r="D45" s="55" t="s">
        <v>151</v>
      </c>
      <c r="E45" s="55" t="s">
        <v>235</v>
      </c>
      <c r="F45" s="88">
        <v>39845</v>
      </c>
      <c r="G45" s="55">
        <v>106</v>
      </c>
      <c r="H45" s="55" t="s">
        <v>125</v>
      </c>
      <c r="I45" s="55" t="s">
        <v>155</v>
      </c>
      <c r="J45" s="79">
        <v>5.2054794520547949</v>
      </c>
      <c r="L45" s="4" t="s">
        <v>236</v>
      </c>
      <c r="M45" s="4">
        <f>COUNTIF($E$9:$E$93,$L45)</f>
        <v>24</v>
      </c>
      <c r="N45" s="83">
        <f t="shared" ref="N45:N48" si="2">SUMIF($E$9:$E$93,L45,$G$9:$G$93)</f>
        <v>2834</v>
      </c>
    </row>
    <row r="46" spans="2:14" x14ac:dyDescent="0.2">
      <c r="B46" s="55">
        <v>38</v>
      </c>
      <c r="C46" s="4" t="s">
        <v>141</v>
      </c>
      <c r="D46" s="55" t="s">
        <v>151</v>
      </c>
      <c r="E46" s="55" t="s">
        <v>238</v>
      </c>
      <c r="F46" s="88">
        <v>39873</v>
      </c>
      <c r="G46" s="55">
        <v>105</v>
      </c>
      <c r="H46" s="55" t="s">
        <v>125</v>
      </c>
      <c r="I46" s="55" t="s">
        <v>141</v>
      </c>
      <c r="J46" s="79">
        <v>5.1287671232876715</v>
      </c>
      <c r="L46" s="46" t="s">
        <v>239</v>
      </c>
      <c r="M46" s="46">
        <f>COUNTIF($E$9:$E$93,$L46)</f>
        <v>11</v>
      </c>
      <c r="N46" s="85">
        <f t="shared" si="2"/>
        <v>1129</v>
      </c>
    </row>
    <row r="47" spans="2:14" x14ac:dyDescent="0.2">
      <c r="B47" s="55">
        <v>39</v>
      </c>
      <c r="C47" s="4" t="s">
        <v>176</v>
      </c>
      <c r="D47" s="55" t="s">
        <v>124</v>
      </c>
      <c r="E47" s="55" t="s">
        <v>237</v>
      </c>
      <c r="F47" s="88">
        <v>39873</v>
      </c>
      <c r="G47" s="55">
        <v>103</v>
      </c>
      <c r="H47" s="55" t="s">
        <v>125</v>
      </c>
      <c r="I47" s="55" t="s">
        <v>177</v>
      </c>
      <c r="J47" s="79">
        <v>5.1287671232876715</v>
      </c>
      <c r="L47" s="4" t="s">
        <v>237</v>
      </c>
      <c r="M47" s="4">
        <f>COUNTIF($E$9:$E$93,$L47)</f>
        <v>16</v>
      </c>
      <c r="N47" s="83">
        <f t="shared" si="2"/>
        <v>1692</v>
      </c>
    </row>
    <row r="48" spans="2:14" x14ac:dyDescent="0.2">
      <c r="B48" s="55">
        <v>40</v>
      </c>
      <c r="C48" s="4" t="s">
        <v>178</v>
      </c>
      <c r="D48" s="55" t="s">
        <v>124</v>
      </c>
      <c r="E48" s="55" t="s">
        <v>235</v>
      </c>
      <c r="F48" s="88">
        <v>39965</v>
      </c>
      <c r="G48" s="55">
        <v>124</v>
      </c>
      <c r="H48" s="55" t="s">
        <v>125</v>
      </c>
      <c r="I48" s="55" t="s">
        <v>167</v>
      </c>
      <c r="J48" s="79">
        <v>4.8767123287671232</v>
      </c>
      <c r="L48" s="3" t="s">
        <v>238</v>
      </c>
      <c r="M48" s="3">
        <f>COUNTIF($E$9:$E$93,$L48)</f>
        <v>4</v>
      </c>
      <c r="N48" s="3">
        <f t="shared" si="2"/>
        <v>393</v>
      </c>
    </row>
    <row r="49" spans="2:14" x14ac:dyDescent="0.2">
      <c r="B49" s="55">
        <v>41</v>
      </c>
      <c r="C49" s="4" t="s">
        <v>179</v>
      </c>
      <c r="D49" s="55" t="s">
        <v>124</v>
      </c>
      <c r="E49" s="55" t="s">
        <v>237</v>
      </c>
      <c r="F49" s="88">
        <v>39965</v>
      </c>
      <c r="G49" s="55">
        <v>109</v>
      </c>
      <c r="H49" s="55" t="s">
        <v>125</v>
      </c>
      <c r="I49" s="55" t="s">
        <v>179</v>
      </c>
      <c r="J49" s="79">
        <v>4.8767123287671232</v>
      </c>
      <c r="L49" s="4" t="s">
        <v>6</v>
      </c>
      <c r="M49" s="4">
        <f>SUM(M44:M48)</f>
        <v>85</v>
      </c>
      <c r="N49" s="83">
        <f>SUM(N44:N48)</f>
        <v>9670</v>
      </c>
    </row>
    <row r="50" spans="2:14" x14ac:dyDescent="0.2">
      <c r="B50" s="55">
        <v>42</v>
      </c>
      <c r="C50" s="4" t="s">
        <v>180</v>
      </c>
      <c r="D50" s="55" t="s">
        <v>151</v>
      </c>
      <c r="E50" s="55" t="s">
        <v>236</v>
      </c>
      <c r="F50" s="88">
        <v>39965</v>
      </c>
      <c r="G50" s="55">
        <v>134</v>
      </c>
      <c r="H50" s="55" t="s">
        <v>125</v>
      </c>
      <c r="I50" s="55" t="s">
        <v>155</v>
      </c>
      <c r="J50" s="79">
        <v>4.8767123287671232</v>
      </c>
    </row>
    <row r="51" spans="2:14" x14ac:dyDescent="0.2">
      <c r="B51" s="55">
        <v>43</v>
      </c>
      <c r="C51" s="4" t="s">
        <v>164</v>
      </c>
      <c r="D51" s="55" t="s">
        <v>124</v>
      </c>
      <c r="E51" s="55" t="s">
        <v>239</v>
      </c>
      <c r="F51" s="88">
        <v>40057</v>
      </c>
      <c r="G51" s="55">
        <v>124</v>
      </c>
      <c r="H51" s="55" t="s">
        <v>125</v>
      </c>
      <c r="I51" s="55" t="s">
        <v>164</v>
      </c>
      <c r="J51" s="79">
        <v>4.624657534246575</v>
      </c>
    </row>
    <row r="52" spans="2:14" x14ac:dyDescent="0.2">
      <c r="B52" s="55">
        <v>44</v>
      </c>
      <c r="C52" s="4" t="s">
        <v>181</v>
      </c>
      <c r="D52" s="55" t="s">
        <v>124</v>
      </c>
      <c r="E52" s="55" t="s">
        <v>237</v>
      </c>
      <c r="F52" s="88">
        <v>40148</v>
      </c>
      <c r="G52" s="55">
        <v>107</v>
      </c>
      <c r="H52" s="55" t="s">
        <v>125</v>
      </c>
      <c r="I52" s="55" t="s">
        <v>126</v>
      </c>
      <c r="J52" s="79">
        <v>4.375342465753425</v>
      </c>
    </row>
    <row r="53" spans="2:14" x14ac:dyDescent="0.2">
      <c r="B53" s="80">
        <v>45</v>
      </c>
      <c r="C53" s="81" t="s">
        <v>144</v>
      </c>
      <c r="D53" s="80" t="s">
        <v>151</v>
      </c>
      <c r="E53" s="80" t="s">
        <v>239</v>
      </c>
      <c r="F53" s="89">
        <v>40118</v>
      </c>
      <c r="G53" s="80">
        <v>106</v>
      </c>
      <c r="H53" s="80" t="s">
        <v>125</v>
      </c>
      <c r="I53" s="80" t="s">
        <v>145</v>
      </c>
      <c r="J53" s="82">
        <v>4.4575342465753423</v>
      </c>
    </row>
    <row r="54" spans="2:14" x14ac:dyDescent="0.2">
      <c r="B54" s="55">
        <v>46</v>
      </c>
      <c r="C54" s="4" t="s">
        <v>182</v>
      </c>
      <c r="D54" s="55" t="s">
        <v>151</v>
      </c>
      <c r="E54" s="55" t="s">
        <v>239</v>
      </c>
      <c r="F54" s="88">
        <v>40210</v>
      </c>
      <c r="G54" s="55">
        <v>107</v>
      </c>
      <c r="H54" s="55" t="s">
        <v>125</v>
      </c>
      <c r="I54" s="55" t="s">
        <v>147</v>
      </c>
      <c r="J54" s="79">
        <v>4.2054794520547949</v>
      </c>
    </row>
    <row r="55" spans="2:14" x14ac:dyDescent="0.2">
      <c r="B55" s="55">
        <v>47</v>
      </c>
      <c r="C55" s="4" t="s">
        <v>140</v>
      </c>
      <c r="D55" s="55" t="s">
        <v>151</v>
      </c>
      <c r="E55" s="55" t="s">
        <v>235</v>
      </c>
      <c r="F55" s="88">
        <v>40238</v>
      </c>
      <c r="G55" s="55">
        <v>128</v>
      </c>
      <c r="H55" s="55" t="s">
        <v>125</v>
      </c>
      <c r="I55" s="55" t="s">
        <v>141</v>
      </c>
      <c r="J55" s="79">
        <v>4.1287671232876715</v>
      </c>
    </row>
    <row r="56" spans="2:14" x14ac:dyDescent="0.2">
      <c r="B56" s="55">
        <v>48</v>
      </c>
      <c r="C56" s="4" t="s">
        <v>183</v>
      </c>
      <c r="D56" s="55" t="s">
        <v>124</v>
      </c>
      <c r="E56" s="55" t="s">
        <v>236</v>
      </c>
      <c r="F56" s="88">
        <v>40238</v>
      </c>
      <c r="G56" s="55">
        <v>118</v>
      </c>
      <c r="H56" s="55" t="s">
        <v>125</v>
      </c>
      <c r="I56" s="55" t="s">
        <v>164</v>
      </c>
      <c r="J56" s="79">
        <v>4.1287671232876715</v>
      </c>
    </row>
    <row r="57" spans="2:14" x14ac:dyDescent="0.2">
      <c r="B57" s="55">
        <v>49</v>
      </c>
      <c r="C57" s="4" t="s">
        <v>184</v>
      </c>
      <c r="D57" s="55" t="s">
        <v>124</v>
      </c>
      <c r="E57" s="55" t="s">
        <v>235</v>
      </c>
      <c r="F57" s="88">
        <v>40483</v>
      </c>
      <c r="G57" s="55">
        <v>109</v>
      </c>
      <c r="H57" s="55" t="s">
        <v>125</v>
      </c>
      <c r="I57" s="55" t="s">
        <v>160</v>
      </c>
      <c r="J57" s="79">
        <v>3.4575342465753423</v>
      </c>
    </row>
    <row r="58" spans="2:14" x14ac:dyDescent="0.2">
      <c r="B58" s="80">
        <v>50</v>
      </c>
      <c r="C58" s="81" t="s">
        <v>185</v>
      </c>
      <c r="D58" s="80" t="s">
        <v>124</v>
      </c>
      <c r="E58" s="80" t="s">
        <v>236</v>
      </c>
      <c r="F58" s="89">
        <v>40513</v>
      </c>
      <c r="G58" s="80">
        <v>109</v>
      </c>
      <c r="H58" s="80" t="s">
        <v>125</v>
      </c>
      <c r="I58" s="80" t="s">
        <v>128</v>
      </c>
      <c r="J58" s="82">
        <v>3.3753424657534246</v>
      </c>
    </row>
    <row r="59" spans="2:14" x14ac:dyDescent="0.2">
      <c r="B59" s="55">
        <v>51</v>
      </c>
      <c r="C59" s="4" t="s">
        <v>186</v>
      </c>
      <c r="D59" s="55" t="s">
        <v>124</v>
      </c>
      <c r="E59" s="55" t="s">
        <v>236</v>
      </c>
      <c r="F59" s="88">
        <v>40603</v>
      </c>
      <c r="G59" s="55">
        <v>109</v>
      </c>
      <c r="H59" s="55" t="s">
        <v>125</v>
      </c>
      <c r="I59" s="55" t="s">
        <v>164</v>
      </c>
      <c r="J59" s="79">
        <v>3.128767123287671</v>
      </c>
    </row>
    <row r="60" spans="2:14" x14ac:dyDescent="0.2">
      <c r="B60" s="55">
        <v>52</v>
      </c>
      <c r="C60" s="4" t="s">
        <v>187</v>
      </c>
      <c r="D60" s="55" t="s">
        <v>124</v>
      </c>
      <c r="E60" s="55" t="s">
        <v>236</v>
      </c>
      <c r="F60" s="88">
        <v>40634</v>
      </c>
      <c r="G60" s="55">
        <v>130</v>
      </c>
      <c r="H60" s="55" t="s">
        <v>125</v>
      </c>
      <c r="I60" s="55" t="s">
        <v>188</v>
      </c>
      <c r="J60" s="79">
        <v>3.043835616438356</v>
      </c>
    </row>
    <row r="61" spans="2:14" x14ac:dyDescent="0.2">
      <c r="B61" s="55">
        <v>53</v>
      </c>
      <c r="C61" s="4" t="s">
        <v>189</v>
      </c>
      <c r="D61" s="55" t="s">
        <v>124</v>
      </c>
      <c r="E61" s="55" t="s">
        <v>237</v>
      </c>
      <c r="F61" s="88">
        <v>40664</v>
      </c>
      <c r="G61" s="55">
        <v>115</v>
      </c>
      <c r="H61" s="55" t="s">
        <v>125</v>
      </c>
      <c r="I61" s="55" t="s">
        <v>126</v>
      </c>
      <c r="J61" s="79">
        <v>2.9616438356164383</v>
      </c>
    </row>
    <row r="62" spans="2:14" x14ac:dyDescent="0.2">
      <c r="B62" s="55">
        <v>54</v>
      </c>
      <c r="C62" s="4" t="s">
        <v>190</v>
      </c>
      <c r="D62" s="55" t="s">
        <v>124</v>
      </c>
      <c r="E62" s="55" t="s">
        <v>236</v>
      </c>
      <c r="F62" s="88">
        <v>40695</v>
      </c>
      <c r="G62" s="55">
        <v>133</v>
      </c>
      <c r="H62" s="55" t="s">
        <v>125</v>
      </c>
      <c r="I62" s="55" t="s">
        <v>167</v>
      </c>
      <c r="J62" s="79">
        <v>2.8767123287671232</v>
      </c>
    </row>
    <row r="63" spans="2:14" x14ac:dyDescent="0.2">
      <c r="B63" s="55">
        <v>55</v>
      </c>
      <c r="C63" s="4" t="s">
        <v>164</v>
      </c>
      <c r="D63" s="55" t="s">
        <v>151</v>
      </c>
      <c r="E63" s="55" t="s">
        <v>239</v>
      </c>
      <c r="F63" s="88">
        <v>40725</v>
      </c>
      <c r="G63" s="55">
        <v>104</v>
      </c>
      <c r="H63" s="55" t="s">
        <v>125</v>
      </c>
      <c r="I63" s="55" t="s">
        <v>164</v>
      </c>
      <c r="J63" s="79">
        <v>2.7945205479452055</v>
      </c>
    </row>
    <row r="64" spans="2:14" x14ac:dyDescent="0.2">
      <c r="B64" s="55">
        <v>56</v>
      </c>
      <c r="C64" s="4" t="s">
        <v>191</v>
      </c>
      <c r="D64" s="55" t="s">
        <v>124</v>
      </c>
      <c r="E64" s="55" t="s">
        <v>235</v>
      </c>
      <c r="F64" s="88">
        <v>40784</v>
      </c>
      <c r="G64" s="55">
        <v>123</v>
      </c>
      <c r="H64" s="55" t="s">
        <v>125</v>
      </c>
      <c r="I64" s="55" t="s">
        <v>191</v>
      </c>
      <c r="J64" s="79">
        <v>2.6328767123287671</v>
      </c>
    </row>
    <row r="65" spans="2:10" x14ac:dyDescent="0.2">
      <c r="B65" s="55">
        <v>57</v>
      </c>
      <c r="C65" s="4" t="s">
        <v>192</v>
      </c>
      <c r="D65" s="55" t="s">
        <v>124</v>
      </c>
      <c r="E65" s="55" t="s">
        <v>237</v>
      </c>
      <c r="F65" s="88">
        <v>40791</v>
      </c>
      <c r="G65" s="55">
        <v>103</v>
      </c>
      <c r="H65" s="55" t="s">
        <v>125</v>
      </c>
      <c r="I65" s="55" t="s">
        <v>136</v>
      </c>
      <c r="J65" s="79">
        <v>2.6136986301369864</v>
      </c>
    </row>
    <row r="66" spans="2:10" x14ac:dyDescent="0.2">
      <c r="B66" s="55">
        <v>58</v>
      </c>
      <c r="C66" s="4" t="s">
        <v>193</v>
      </c>
      <c r="D66" s="55" t="s">
        <v>124</v>
      </c>
      <c r="E66" s="55" t="s">
        <v>236</v>
      </c>
      <c r="F66" s="88">
        <v>40799</v>
      </c>
      <c r="G66" s="55">
        <v>135</v>
      </c>
      <c r="H66" s="55" t="s">
        <v>125</v>
      </c>
      <c r="I66" s="55" t="s">
        <v>137</v>
      </c>
      <c r="J66" s="79">
        <v>2.591780821917808</v>
      </c>
    </row>
    <row r="67" spans="2:10" x14ac:dyDescent="0.2">
      <c r="B67" s="55">
        <v>59</v>
      </c>
      <c r="C67" s="4" t="s">
        <v>194</v>
      </c>
      <c r="D67" s="55" t="s">
        <v>124</v>
      </c>
      <c r="E67" s="55" t="s">
        <v>236</v>
      </c>
      <c r="F67" s="88">
        <v>40820</v>
      </c>
      <c r="G67" s="55">
        <v>108</v>
      </c>
      <c r="H67" s="55" t="s">
        <v>125</v>
      </c>
      <c r="I67" s="55" t="s">
        <v>145</v>
      </c>
      <c r="J67" s="79">
        <v>2.5342465753424657</v>
      </c>
    </row>
    <row r="68" spans="2:10" x14ac:dyDescent="0.2">
      <c r="B68" s="55">
        <v>60</v>
      </c>
      <c r="C68" s="4" t="s">
        <v>195</v>
      </c>
      <c r="D68" s="55" t="s">
        <v>151</v>
      </c>
      <c r="E68" s="55" t="s">
        <v>239</v>
      </c>
      <c r="F68" s="88">
        <v>40844</v>
      </c>
      <c r="G68" s="55">
        <v>106</v>
      </c>
      <c r="H68" s="55" t="s">
        <v>125</v>
      </c>
      <c r="I68" s="55" t="s">
        <v>196</v>
      </c>
      <c r="J68" s="79">
        <v>2.4684931506849317</v>
      </c>
    </row>
    <row r="69" spans="2:10" x14ac:dyDescent="0.2">
      <c r="B69" s="55">
        <v>61</v>
      </c>
      <c r="C69" s="4" t="s">
        <v>197</v>
      </c>
      <c r="D69" s="55" t="s">
        <v>124</v>
      </c>
      <c r="E69" s="55" t="s">
        <v>235</v>
      </c>
      <c r="F69" s="88">
        <v>40863</v>
      </c>
      <c r="G69" s="55">
        <v>116</v>
      </c>
      <c r="H69" s="55" t="s">
        <v>125</v>
      </c>
      <c r="I69" s="55" t="s">
        <v>198</v>
      </c>
      <c r="J69" s="79">
        <v>2.4164383561643836</v>
      </c>
    </row>
    <row r="70" spans="2:10" x14ac:dyDescent="0.2">
      <c r="B70" s="80">
        <v>62</v>
      </c>
      <c r="C70" s="81" t="s">
        <v>199</v>
      </c>
      <c r="D70" s="80" t="s">
        <v>124</v>
      </c>
      <c r="E70" s="80" t="s">
        <v>236</v>
      </c>
      <c r="F70" s="89">
        <v>40897</v>
      </c>
      <c r="G70" s="80">
        <v>129</v>
      </c>
      <c r="H70" s="80" t="s">
        <v>125</v>
      </c>
      <c r="I70" s="80" t="s">
        <v>150</v>
      </c>
      <c r="J70" s="82">
        <v>2.3232876712328765</v>
      </c>
    </row>
    <row r="71" spans="2:10" x14ac:dyDescent="0.2">
      <c r="B71" s="55">
        <v>63</v>
      </c>
      <c r="C71" s="4" t="s">
        <v>200</v>
      </c>
      <c r="D71" s="55" t="s">
        <v>124</v>
      </c>
      <c r="E71" s="55" t="s">
        <v>235</v>
      </c>
      <c r="F71" s="88">
        <v>40939</v>
      </c>
      <c r="G71" s="55">
        <v>120</v>
      </c>
      <c r="H71" s="55" t="s">
        <v>125</v>
      </c>
      <c r="I71" s="55" t="s">
        <v>160</v>
      </c>
      <c r="J71" s="79">
        <v>2.2082191780821918</v>
      </c>
    </row>
    <row r="72" spans="2:10" x14ac:dyDescent="0.2">
      <c r="B72" s="55">
        <v>64</v>
      </c>
      <c r="C72" s="4" t="s">
        <v>196</v>
      </c>
      <c r="D72" s="55" t="s">
        <v>124</v>
      </c>
      <c r="E72" s="55" t="s">
        <v>235</v>
      </c>
      <c r="F72" s="88">
        <v>41004</v>
      </c>
      <c r="G72" s="55">
        <v>110</v>
      </c>
      <c r="H72" s="55" t="s">
        <v>125</v>
      </c>
      <c r="I72" s="55" t="s">
        <v>196</v>
      </c>
      <c r="J72" s="79">
        <v>2.0301369863013701</v>
      </c>
    </row>
    <row r="73" spans="2:10" x14ac:dyDescent="0.2">
      <c r="B73" s="55">
        <v>65</v>
      </c>
      <c r="C73" s="4" t="s">
        <v>128</v>
      </c>
      <c r="D73" s="55" t="s">
        <v>135</v>
      </c>
      <c r="E73" s="55" t="s">
        <v>237</v>
      </c>
      <c r="F73" s="88">
        <v>41113</v>
      </c>
      <c r="G73" s="55">
        <v>120</v>
      </c>
      <c r="H73" s="55" t="s">
        <v>125</v>
      </c>
      <c r="I73" s="55" t="s">
        <v>201</v>
      </c>
      <c r="J73" s="79">
        <v>1.7315068493150685</v>
      </c>
    </row>
    <row r="74" spans="2:10" x14ac:dyDescent="0.2">
      <c r="B74" s="55">
        <v>66</v>
      </c>
      <c r="C74" s="4" t="s">
        <v>202</v>
      </c>
      <c r="D74" s="55" t="s">
        <v>124</v>
      </c>
      <c r="E74" s="55" t="s">
        <v>235</v>
      </c>
      <c r="F74" s="88">
        <v>41114</v>
      </c>
      <c r="G74" s="55">
        <v>127</v>
      </c>
      <c r="H74" s="55" t="s">
        <v>125</v>
      </c>
      <c r="I74" s="55" t="s">
        <v>131</v>
      </c>
      <c r="J74" s="79">
        <v>1.7287671232876711</v>
      </c>
    </row>
    <row r="75" spans="2:10" x14ac:dyDescent="0.2">
      <c r="B75" s="55">
        <v>67</v>
      </c>
      <c r="C75" s="4" t="s">
        <v>203</v>
      </c>
      <c r="D75" s="55" t="s">
        <v>124</v>
      </c>
      <c r="E75" s="55" t="s">
        <v>236</v>
      </c>
      <c r="F75" s="88">
        <v>41177</v>
      </c>
      <c r="G75" s="55">
        <v>135</v>
      </c>
      <c r="H75" s="55" t="s">
        <v>125</v>
      </c>
      <c r="I75" s="55" t="s">
        <v>128</v>
      </c>
      <c r="J75" s="79">
        <v>1.5561643835616439</v>
      </c>
    </row>
    <row r="76" spans="2:10" x14ac:dyDescent="0.2">
      <c r="B76" s="55">
        <v>68</v>
      </c>
      <c r="C76" s="4" t="s">
        <v>204</v>
      </c>
      <c r="D76" s="55" t="s">
        <v>124</v>
      </c>
      <c r="E76" s="55" t="s">
        <v>236</v>
      </c>
      <c r="F76" s="88">
        <v>41198</v>
      </c>
      <c r="G76" s="55">
        <v>120</v>
      </c>
      <c r="H76" s="55" t="s">
        <v>125</v>
      </c>
      <c r="I76" s="55" t="s">
        <v>204</v>
      </c>
      <c r="J76" s="79">
        <v>1.4986301369863013</v>
      </c>
    </row>
    <row r="77" spans="2:10" x14ac:dyDescent="0.2">
      <c r="B77" s="55">
        <v>69</v>
      </c>
      <c r="C77" s="4" t="s">
        <v>205</v>
      </c>
      <c r="D77" s="55" t="s">
        <v>124</v>
      </c>
      <c r="E77" s="55" t="s">
        <v>235</v>
      </c>
      <c r="F77" s="88">
        <v>41220</v>
      </c>
      <c r="G77" s="55">
        <v>134</v>
      </c>
      <c r="H77" s="55" t="s">
        <v>206</v>
      </c>
      <c r="I77" s="55" t="s">
        <v>205</v>
      </c>
      <c r="J77" s="79">
        <v>1.4383561643835616</v>
      </c>
    </row>
    <row r="78" spans="2:10" x14ac:dyDescent="0.2">
      <c r="B78" s="55">
        <v>70</v>
      </c>
      <c r="C78" s="4" t="s">
        <v>207</v>
      </c>
      <c r="D78" s="55" t="s">
        <v>124</v>
      </c>
      <c r="E78" s="55" t="s">
        <v>237</v>
      </c>
      <c r="F78" s="88">
        <v>41254</v>
      </c>
      <c r="G78" s="55">
        <v>126</v>
      </c>
      <c r="H78" s="55" t="s">
        <v>125</v>
      </c>
      <c r="I78" s="55" t="s">
        <v>164</v>
      </c>
      <c r="J78" s="79">
        <v>1.3452054794520547</v>
      </c>
    </row>
    <row r="79" spans="2:10" x14ac:dyDescent="0.2">
      <c r="B79" s="80">
        <v>71</v>
      </c>
      <c r="C79" s="81" t="s">
        <v>208</v>
      </c>
      <c r="D79" s="80" t="s">
        <v>124</v>
      </c>
      <c r="E79" s="80" t="s">
        <v>235</v>
      </c>
      <c r="F79" s="89">
        <v>41263</v>
      </c>
      <c r="G79" s="80">
        <v>127</v>
      </c>
      <c r="H79" s="80" t="s">
        <v>125</v>
      </c>
      <c r="I79" s="80" t="s">
        <v>155</v>
      </c>
      <c r="J79" s="82">
        <v>1.3205479452054794</v>
      </c>
    </row>
    <row r="80" spans="2:10" x14ac:dyDescent="0.2">
      <c r="B80" s="55">
        <v>72</v>
      </c>
      <c r="C80" s="4" t="s">
        <v>209</v>
      </c>
      <c r="D80" s="55" t="s">
        <v>124</v>
      </c>
      <c r="E80" s="55" t="s">
        <v>239</v>
      </c>
      <c r="F80" s="88">
        <v>41339</v>
      </c>
      <c r="G80" s="55">
        <v>109</v>
      </c>
      <c r="H80" s="55" t="s">
        <v>125</v>
      </c>
      <c r="I80" s="55" t="s">
        <v>145</v>
      </c>
      <c r="J80" s="79">
        <v>1.1123287671232878</v>
      </c>
    </row>
    <row r="81" spans="1:16" x14ac:dyDescent="0.2">
      <c r="B81" s="55">
        <v>73</v>
      </c>
      <c r="C81" s="4" t="s">
        <v>210</v>
      </c>
      <c r="D81" s="55" t="s">
        <v>124</v>
      </c>
      <c r="E81" s="55" t="s">
        <v>236</v>
      </c>
      <c r="F81" s="88">
        <v>41440</v>
      </c>
      <c r="G81" s="55">
        <v>159</v>
      </c>
      <c r="H81" s="55" t="s">
        <v>125</v>
      </c>
      <c r="I81" s="55" t="s">
        <v>136</v>
      </c>
      <c r="J81" s="79">
        <v>0.83561643835616439</v>
      </c>
    </row>
    <row r="82" spans="1:16" x14ac:dyDescent="0.2">
      <c r="B82" s="55">
        <v>74</v>
      </c>
      <c r="C82" s="4" t="s">
        <v>210</v>
      </c>
      <c r="D82" s="55" t="s">
        <v>135</v>
      </c>
      <c r="E82" s="55" t="s">
        <v>236</v>
      </c>
      <c r="F82" s="88">
        <v>41501</v>
      </c>
      <c r="G82" s="55">
        <v>39</v>
      </c>
      <c r="H82" s="55" t="s">
        <v>125</v>
      </c>
      <c r="I82" s="55" t="s">
        <v>136</v>
      </c>
      <c r="J82" s="79">
        <v>0.66849315068493154</v>
      </c>
    </row>
    <row r="83" spans="1:16" x14ac:dyDescent="0.2">
      <c r="B83" s="55">
        <v>75</v>
      </c>
      <c r="C83" s="4" t="s">
        <v>211</v>
      </c>
      <c r="D83" s="55" t="s">
        <v>124</v>
      </c>
      <c r="E83" s="55" t="s">
        <v>237</v>
      </c>
      <c r="F83" s="88">
        <v>41549</v>
      </c>
      <c r="G83" s="55">
        <v>103</v>
      </c>
      <c r="H83" s="55" t="s">
        <v>125</v>
      </c>
      <c r="I83" s="55" t="s">
        <v>211</v>
      </c>
      <c r="J83" s="79">
        <v>0.53698630136986303</v>
      </c>
    </row>
    <row r="84" spans="1:16" x14ac:dyDescent="0.2">
      <c r="B84" s="55">
        <f t="shared" ref="B84:B90" si="3">B83+1</f>
        <v>76</v>
      </c>
      <c r="C84" s="4" t="s">
        <v>212</v>
      </c>
      <c r="D84" s="55" t="s">
        <v>124</v>
      </c>
      <c r="E84" s="55" t="s">
        <v>237</v>
      </c>
      <c r="F84" s="88">
        <v>41570</v>
      </c>
      <c r="G84" s="55">
        <v>116</v>
      </c>
      <c r="H84" s="55" t="s">
        <v>125</v>
      </c>
      <c r="I84" s="55" t="s">
        <v>211</v>
      </c>
      <c r="J84" s="79">
        <v>0.47945205479452052</v>
      </c>
    </row>
    <row r="85" spans="1:16" x14ac:dyDescent="0.2">
      <c r="B85" s="55">
        <f t="shared" si="3"/>
        <v>77</v>
      </c>
      <c r="C85" s="4" t="s">
        <v>241</v>
      </c>
      <c r="D85" s="55" t="s">
        <v>124</v>
      </c>
      <c r="E85" s="55" t="s">
        <v>235</v>
      </c>
      <c r="F85" s="88">
        <v>41626</v>
      </c>
      <c r="G85" s="55">
        <v>124</v>
      </c>
      <c r="H85" s="55" t="s">
        <v>125</v>
      </c>
      <c r="I85" s="55" t="s">
        <v>136</v>
      </c>
      <c r="J85" s="79">
        <v>0.32602739726027397</v>
      </c>
    </row>
    <row r="86" spans="1:16" x14ac:dyDescent="0.2">
      <c r="B86" s="55">
        <f t="shared" si="3"/>
        <v>78</v>
      </c>
      <c r="C86" s="4" t="s">
        <v>213</v>
      </c>
      <c r="D86" s="55" t="s">
        <v>124</v>
      </c>
      <c r="E86" s="55" t="s">
        <v>235</v>
      </c>
      <c r="F86" s="88">
        <v>41628</v>
      </c>
      <c r="G86" s="55">
        <v>124</v>
      </c>
      <c r="H86" s="55" t="s">
        <v>125</v>
      </c>
      <c r="I86" s="55" t="s">
        <v>214</v>
      </c>
      <c r="J86" s="79">
        <v>0.32054794520547947</v>
      </c>
    </row>
    <row r="87" spans="1:16" x14ac:dyDescent="0.2">
      <c r="B87" s="55">
        <f t="shared" si="3"/>
        <v>79</v>
      </c>
      <c r="C87" s="4" t="s">
        <v>194</v>
      </c>
      <c r="D87" s="55" t="s">
        <v>151</v>
      </c>
      <c r="E87" s="55" t="s">
        <v>236</v>
      </c>
      <c r="F87" s="88">
        <v>41628</v>
      </c>
      <c r="G87" s="55">
        <v>113</v>
      </c>
      <c r="H87" s="55" t="s">
        <v>125</v>
      </c>
      <c r="I87" s="55" t="s">
        <v>137</v>
      </c>
      <c r="J87" s="79">
        <v>0.32054794520547947</v>
      </c>
    </row>
    <row r="88" spans="1:16" x14ac:dyDescent="0.2">
      <c r="B88" s="55">
        <f t="shared" si="3"/>
        <v>80</v>
      </c>
      <c r="C88" s="4" t="s">
        <v>215</v>
      </c>
      <c r="D88" s="55" t="s">
        <v>124</v>
      </c>
      <c r="E88" s="55" t="s">
        <v>235</v>
      </c>
      <c r="F88" s="88">
        <v>41628</v>
      </c>
      <c r="G88" s="55">
        <v>127</v>
      </c>
      <c r="H88" s="55" t="s">
        <v>216</v>
      </c>
      <c r="I88" s="55" t="s">
        <v>215</v>
      </c>
      <c r="J88" s="79">
        <v>0.32054794520547947</v>
      </c>
    </row>
    <row r="89" spans="1:16" x14ac:dyDescent="0.2">
      <c r="B89" s="55">
        <f t="shared" si="3"/>
        <v>81</v>
      </c>
      <c r="C89" s="4" t="s">
        <v>217</v>
      </c>
      <c r="D89" s="55" t="s">
        <v>124</v>
      </c>
      <c r="E89" s="55" t="s">
        <v>236</v>
      </c>
      <c r="F89" s="88">
        <v>41618</v>
      </c>
      <c r="G89" s="55">
        <v>98</v>
      </c>
      <c r="H89" s="55" t="s">
        <v>125</v>
      </c>
      <c r="I89" s="55" t="s">
        <v>160</v>
      </c>
      <c r="J89" s="79">
        <v>0.34794520547945207</v>
      </c>
    </row>
    <row r="90" spans="1:16" x14ac:dyDescent="0.2">
      <c r="B90" s="80">
        <f t="shared" si="3"/>
        <v>82</v>
      </c>
      <c r="C90" s="81" t="s">
        <v>218</v>
      </c>
      <c r="D90" s="80" t="s">
        <v>124</v>
      </c>
      <c r="E90" s="80" t="s">
        <v>236</v>
      </c>
      <c r="F90" s="89">
        <v>41628</v>
      </c>
      <c r="G90" s="80">
        <v>122</v>
      </c>
      <c r="H90" s="80" t="s">
        <v>125</v>
      </c>
      <c r="I90" s="80" t="s">
        <v>133</v>
      </c>
      <c r="J90" s="82">
        <v>0.32054794520547947</v>
      </c>
    </row>
    <row r="91" spans="1:16" x14ac:dyDescent="0.2">
      <c r="B91" s="55">
        <f>B90+1</f>
        <v>83</v>
      </c>
      <c r="C91" s="4" t="s">
        <v>219</v>
      </c>
      <c r="D91" s="55" t="s">
        <v>151</v>
      </c>
      <c r="E91" s="55" t="s">
        <v>237</v>
      </c>
      <c r="F91" s="88">
        <v>41683</v>
      </c>
      <c r="G91" s="55">
        <v>109</v>
      </c>
      <c r="H91" s="55" t="s">
        <v>125</v>
      </c>
      <c r="I91" s="55" t="s">
        <v>196</v>
      </c>
      <c r="J91" s="79">
        <v>0.16986301369863013</v>
      </c>
    </row>
    <row r="92" spans="1:16" x14ac:dyDescent="0.2">
      <c r="B92" s="55">
        <f t="shared" ref="B92:B93" si="4">B91+1</f>
        <v>84</v>
      </c>
      <c r="C92" s="4" t="s">
        <v>220</v>
      </c>
      <c r="D92" s="55" t="s">
        <v>151</v>
      </c>
      <c r="E92" s="55" t="s">
        <v>236</v>
      </c>
      <c r="F92" s="88">
        <v>41687</v>
      </c>
      <c r="G92" s="55">
        <v>124</v>
      </c>
      <c r="H92" s="55" t="s">
        <v>125</v>
      </c>
      <c r="I92" s="55" t="s">
        <v>196</v>
      </c>
      <c r="J92" s="79">
        <v>0.15890410958904111</v>
      </c>
    </row>
    <row r="93" spans="1:16" x14ac:dyDescent="0.2">
      <c r="B93" s="55">
        <f t="shared" si="4"/>
        <v>85</v>
      </c>
      <c r="C93" s="4" t="s">
        <v>221</v>
      </c>
      <c r="D93" s="55" t="s">
        <v>124</v>
      </c>
      <c r="E93" s="55" t="s">
        <v>237</v>
      </c>
      <c r="F93" s="88">
        <v>41724</v>
      </c>
      <c r="G93" s="86">
        <v>108</v>
      </c>
      <c r="H93" s="55" t="s">
        <v>125</v>
      </c>
      <c r="I93" s="55" t="s">
        <v>137</v>
      </c>
      <c r="J93" s="79">
        <v>5.7534246575342465E-2</v>
      </c>
    </row>
    <row r="94" spans="1:16" ht="15" x14ac:dyDescent="0.25">
      <c r="J94" s="87"/>
    </row>
    <row r="95" spans="1:16" ht="15" x14ac:dyDescent="0.25">
      <c r="J95" s="87"/>
    </row>
    <row r="96" spans="1:16" x14ac:dyDescent="0.2">
      <c r="A96" s="56"/>
      <c r="B96" s="56"/>
      <c r="C96" s="56"/>
      <c r="D96" s="56"/>
      <c r="E96" s="56"/>
      <c r="F96" s="56"/>
      <c r="G96" s="58"/>
      <c r="H96" s="56"/>
      <c r="I96" s="56"/>
      <c r="J96" s="56"/>
      <c r="K96" s="56"/>
      <c r="L96" s="56"/>
      <c r="M96" s="56"/>
      <c r="N96" s="56"/>
      <c r="O96" s="56"/>
      <c r="P96" s="56"/>
    </row>
    <row r="97" spans="1:16" x14ac:dyDescent="0.2">
      <c r="A97" s="56"/>
      <c r="B97" s="56"/>
      <c r="C97" s="56"/>
      <c r="D97" s="56"/>
      <c r="E97" s="56"/>
      <c r="F97" s="56"/>
      <c r="G97" s="57"/>
      <c r="H97" s="56"/>
      <c r="I97" s="56"/>
      <c r="J97" s="56"/>
      <c r="K97" s="56"/>
      <c r="L97" s="56"/>
      <c r="M97" s="56"/>
      <c r="N97" s="56"/>
      <c r="O97" s="56"/>
      <c r="P97" s="56"/>
    </row>
    <row r="98" spans="1:16" x14ac:dyDescent="0.2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</row>
    <row r="99" spans="1:16" x14ac:dyDescent="0.2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</row>
    <row r="100" spans="1:16" x14ac:dyDescent="0.2">
      <c r="A100" s="56"/>
      <c r="B100" s="56"/>
      <c r="C100" s="56"/>
      <c r="D100" s="56"/>
      <c r="E100" s="56"/>
      <c r="F100" s="56"/>
      <c r="G100" s="59"/>
      <c r="H100" s="56"/>
      <c r="I100" s="56"/>
      <c r="J100" s="56"/>
      <c r="K100" s="56"/>
      <c r="L100" s="56"/>
      <c r="M100" s="56"/>
      <c r="N100" s="56"/>
      <c r="O100" s="56"/>
      <c r="P100" s="56"/>
    </row>
    <row r="101" spans="1:16" x14ac:dyDescent="0.2">
      <c r="A101" s="56"/>
      <c r="B101" s="56"/>
      <c r="C101" s="56"/>
      <c r="D101" s="56"/>
      <c r="E101" s="56"/>
      <c r="F101" s="56"/>
      <c r="G101" s="58"/>
      <c r="H101" s="56"/>
      <c r="I101" s="56"/>
      <c r="J101" s="56"/>
      <c r="K101" s="56"/>
      <c r="L101" s="56"/>
      <c r="M101" s="56"/>
      <c r="N101" s="56"/>
      <c r="O101" s="56"/>
      <c r="P101" s="56"/>
    </row>
    <row r="102" spans="1:16" x14ac:dyDescent="0.2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</row>
    <row r="103" spans="1:16" ht="15" hidden="1" x14ac:dyDescent="0.25">
      <c r="J103" s="87"/>
    </row>
    <row r="104" spans="1:16" ht="15" hidden="1" x14ac:dyDescent="0.25">
      <c r="J104" s="87"/>
    </row>
    <row r="105" spans="1:16" ht="15" hidden="1" x14ac:dyDescent="0.25">
      <c r="J105" s="87"/>
    </row>
    <row r="106" spans="1:16" ht="15" hidden="1" x14ac:dyDescent="0.25">
      <c r="J106" s="87"/>
    </row>
    <row r="107" spans="1:16" ht="15" hidden="1" x14ac:dyDescent="0.25">
      <c r="J107" s="87"/>
    </row>
    <row r="108" spans="1:16" ht="15" hidden="1" x14ac:dyDescent="0.25">
      <c r="J108" s="87"/>
    </row>
    <row r="109" spans="1:16" ht="15" hidden="1" x14ac:dyDescent="0.25">
      <c r="J109" s="87"/>
    </row>
    <row r="110" spans="1:16" ht="15" hidden="1" x14ac:dyDescent="0.25">
      <c r="J110" s="87"/>
    </row>
    <row r="111" spans="1:16" ht="15" hidden="1" x14ac:dyDescent="0.25">
      <c r="J111" s="87"/>
    </row>
    <row r="112" spans="1:16" ht="15" hidden="1" x14ac:dyDescent="0.25">
      <c r="J112" s="87"/>
    </row>
    <row r="113" spans="10:10" ht="15" hidden="1" x14ac:dyDescent="0.25">
      <c r="J113" s="87"/>
    </row>
  </sheetData>
  <sheetProtection password="EED9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Portada</vt:lpstr>
      <vt:lpstr>Estado de Resultados</vt:lpstr>
      <vt:lpstr>Balance General</vt:lpstr>
      <vt:lpstr>Flujo de Efectivo</vt:lpstr>
      <vt:lpstr>Portafolio de Hoteles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Mayoral Álvarez</dc:creator>
  <cp:lastModifiedBy>Andres Oliva</cp:lastModifiedBy>
  <dcterms:created xsi:type="dcterms:W3CDTF">2014-01-21T23:41:47Z</dcterms:created>
  <dcterms:modified xsi:type="dcterms:W3CDTF">2021-06-09T22:16:21Z</dcterms:modified>
</cp:coreProperties>
</file>