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7\4Q17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3" r:id="rId3"/>
    <sheet name="Balance General" sheetId="4" r:id="rId4"/>
    <sheet name="Flujo de Efectivo" sheetId="5" r:id="rId5"/>
    <sheet name="Portafolio de Hoteles" sheetId="7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" i="7" l="1"/>
  <c r="J144" i="7"/>
  <c r="J143" i="7"/>
  <c r="J142" i="7"/>
  <c r="J141" i="7"/>
  <c r="J140" i="7"/>
  <c r="J139" i="7"/>
  <c r="J138" i="7"/>
  <c r="J137" i="7"/>
  <c r="J136" i="7"/>
  <c r="J135" i="7"/>
  <c r="B135" i="7"/>
  <c r="B137" i="7" s="1"/>
  <c r="B138" i="7" s="1"/>
  <c r="B139" i="7" s="1"/>
  <c r="B140" i="7" s="1"/>
  <c r="B141" i="7" s="1"/>
  <c r="B142" i="7" s="1"/>
  <c r="B143" i="7" s="1"/>
  <c r="B144" i="7" s="1"/>
  <c r="B145" i="7" s="1"/>
  <c r="J134" i="7"/>
  <c r="B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N51" i="7"/>
  <c r="M51" i="7"/>
  <c r="J51" i="7"/>
  <c r="N50" i="7"/>
  <c r="M50" i="7"/>
  <c r="J50" i="7"/>
  <c r="N49" i="7"/>
  <c r="M49" i="7"/>
  <c r="J49" i="7"/>
  <c r="N48" i="7"/>
  <c r="N52" i="7" s="1"/>
  <c r="M48" i="7"/>
  <c r="J48" i="7"/>
  <c r="N47" i="7"/>
  <c r="M47" i="7"/>
  <c r="M52" i="7" s="1"/>
  <c r="J47" i="7"/>
  <c r="N46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N28" i="7"/>
  <c r="M28" i="7"/>
  <c r="J28" i="7"/>
  <c r="N27" i="7"/>
  <c r="M27" i="7"/>
  <c r="J27" i="7"/>
  <c r="N26" i="7"/>
  <c r="M26" i="7"/>
  <c r="J26" i="7"/>
  <c r="N25" i="7"/>
  <c r="N29" i="7" s="1"/>
  <c r="M25" i="7"/>
  <c r="J25" i="7"/>
  <c r="N24" i="7"/>
  <c r="M24" i="7"/>
  <c r="M29" i="7" s="1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AG11" i="2"/>
  <c r="AG10" i="2"/>
</calcChain>
</file>

<file path=xl/sharedStrings.xml><?xml version="1.0" encoding="utf-8"?>
<sst xmlns="http://schemas.openxmlformats.org/spreadsheetml/2006/main" count="957" uniqueCount="323">
  <si>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</si>
  <si>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</si>
  <si>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</si>
  <si>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</si>
  <si>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</si>
  <si>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</si>
  <si>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</si>
  <si>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</si>
  <si>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</si>
  <si>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</si>
  <si>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</si>
  <si>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</si>
  <si>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</si>
  <si>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</si>
  <si>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</si>
  <si>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</si>
  <si>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</si>
  <si>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</si>
  <si>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</si>
  <si>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</si>
  <si>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</si>
  <si>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</si>
  <si>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</si>
  <si>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</si>
  <si>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</si>
  <si>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</si>
  <si>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</si>
  <si>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</si>
  <si>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</si>
  <si>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</si>
  <si>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</si>
  <si>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</si>
  <si>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</si>
  <si>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</si>
  <si>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</si>
  <si>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</si>
  <si>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</si>
  <si>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</si>
  <si>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</si>
  <si>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</si>
  <si>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</si>
  <si>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</si>
  <si>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</si>
  <si>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</si>
  <si>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</si>
  <si>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</si>
  <si>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</si>
  <si>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</si>
  <si>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</si>
  <si>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</si>
  <si>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</si>
  <si>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</si>
  <si>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</si>
  <si>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</si>
  <si>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</si>
  <si>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</si>
  <si>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</si>
  <si>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</si>
  <si>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</si>
  <si>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</si>
  <si>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</si>
  <si>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</si>
  <si>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</si>
  <si>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</si>
  <si>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</si>
  <si>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</si>
  <si>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</si>
  <si>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</si>
  <si>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</si>
  <si>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</si>
  <si>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</si>
  <si>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</si>
  <si>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</si>
  <si>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</si>
  <si>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</si>
  <si>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</si>
  <si>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</si>
  <si>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</si>
  <si>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</si>
  <si>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</si>
  <si>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</si>
  <si>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</si>
  <si>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</si>
  <si>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</si>
  <si>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</si>
  <si>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</si>
  <si>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</si>
  <si>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</si>
  <si>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</si>
  <si>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</si>
  <si>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</si>
  <si>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</si>
  <si>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</si>
  <si>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</si>
  <si>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</si>
  <si>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</si>
  <si>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</si>
  <si>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</si>
  <si>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</si>
  <si>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</si>
  <si>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</si>
  <si>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</si>
  <si>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</si>
  <si>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</si>
  <si>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</si>
  <si>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</si>
  <si>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</si>
  <si>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</si>
  <si>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</si>
  <si>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</si>
  <si>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</si>
  <si>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</si>
  <si>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</si>
  <si>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</si>
  <si>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</si>
  <si>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</si>
  <si>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</si>
  <si>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</si>
  <si>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</si>
  <si>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</si>
  <si>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</si>
  <si>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</si>
  <si>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</si>
  <si>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</si>
  <si>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</si>
  <si>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</si>
  <si>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</si>
  <si>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</si>
  <si>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</si>
  <si>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</si>
  <si>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</si>
  <si>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</si>
  <si>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</si>
  <si>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</si>
  <si>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</si>
  <si>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</si>
  <si>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</si>
  <si>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</si>
  <si>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</si>
  <si>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</si>
  <si>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</si>
  <si>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</si>
  <si>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</si>
  <si>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</si>
  <si>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</si>
  <si>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</si>
  <si>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</si>
  <si>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</si>
  <si>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</si>
  <si>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</si>
  <si>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</si>
  <si>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</si>
  <si>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</si>
  <si>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</si>
  <si>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</si>
  <si>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</si>
  <si>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</si>
  <si>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</si>
  <si>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</si>
  <si>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</si>
  <si>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</si>
  <si>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</si>
  <si>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</si>
  <si>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</si>
  <si>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</si>
  <si>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</si>
  <si>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</si>
  <si>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</si>
  <si>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</si>
  <si>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</si>
  <si>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</si>
  <si>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</si>
  <si>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</si>
  <si>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</si>
  <si>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</si>
  <si>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</si>
  <si>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</si>
  <si>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</si>
  <si>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</si>
  <si>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</si>
  <si>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</si>
  <si>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</si>
  <si>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</si>
  <si>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</si>
  <si>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</si>
  <si>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</si>
  <si>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</si>
  <si>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</si>
  <si>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</si>
  <si>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</si>
  <si>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</si>
  <si>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</si>
  <si>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</si>
  <si>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</si>
  <si>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</si>
  <si>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</si>
  <si>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</si>
  <si>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</si>
  <si>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</si>
  <si>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</si>
  <si>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</si>
  <si>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</si>
  <si>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</si>
  <si>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</si>
  <si>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</si>
  <si>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</si>
  <si>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</si>
  <si>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</si>
  <si>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</si>
  <si>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</si>
  <si>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</si>
  <si>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</si>
  <si>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</si>
  <si>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</si>
  <si>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</si>
  <si>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</si>
  <si>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</si>
  <si>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</si>
  <si>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</si>
  <si>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</si>
  <si>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</si>
  <si>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</si>
  <si>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</si>
  <si>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</si>
  <si>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</si>
  <si>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</si>
  <si>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</si>
  <si>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</si>
  <si>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</si>
  <si>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</si>
  <si>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</si>
  <si>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</si>
  <si>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</si>
  <si>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</si>
  <si>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</si>
  <si>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</si>
  <si>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</si>
  <si>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</si>
  <si>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</si>
  <si>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</si>
  <si>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</si>
  <si>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</si>
  <si>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</si>
  <si>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</si>
  <si>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</si>
  <si>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</si>
  <si>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</si>
  <si>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</si>
  <si>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</si>
  <si>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</si>
  <si>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</si>
  <si>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</si>
  <si>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</si>
  <si>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</si>
  <si>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</si>
  <si>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</si>
  <si>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</si>
  <si>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</si>
  <si>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</si>
  <si>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</si>
  <si>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</si>
  <si>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</si>
  <si>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</si>
  <si>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</si>
  <si>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</si>
  <si>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</si>
  <si>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</si>
  <si>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</si>
  <si>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</si>
  <si>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</si>
  <si>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</si>
  <si>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</si>
  <si>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</si>
  <si>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</si>
  <si>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</si>
  <si>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</si>
  <si>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</si>
  <si>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</si>
  <si>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</si>
  <si>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</si>
  <si>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</si>
  <si>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</si>
  <si>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</si>
  <si>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</si>
  <si>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</si>
  <si>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</si>
  <si>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</si>
  <si>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</si>
  <si>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</si>
  <si>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</si>
  <si>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</si>
  <si>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</si>
  <si>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</si>
  <si>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</si>
  <si>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</si>
  <si>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</si>
  <si>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</si>
  <si>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</si>
  <si>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</si>
  <si>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</si>
  <si>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</si>
  <si>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</si>
  <si>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</si>
  <si>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</si>
  <si>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</si>
  <si>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</si>
  <si>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</si>
  <si>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</si>
  <si>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</si>
  <si>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</si>
  <si>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</si>
  <si>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</si>
  <si>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</si>
  <si>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</si>
  <si>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</si>
  <si>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</si>
  <si>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</si>
  <si>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</si>
  <si>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</si>
  <si>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</si>
  <si>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</si>
  <si>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</si>
  <si>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Impuestos a la Utilidad Diferidos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</si>
</sst>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84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65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442419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154</xdr:row>
      <xdr:rowOff>13609</xdr:rowOff>
    </xdr:from>
    <xdr:to>
      <xdr:col>13</xdr:col>
      <xdr:colOff>493861</xdr:colOff>
      <xdr:row>160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283309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155</xdr:row>
      <xdr:rowOff>68919</xdr:rowOff>
    </xdr:from>
    <xdr:to>
      <xdr:col>8</xdr:col>
      <xdr:colOff>589872</xdr:colOff>
      <xdr:row>160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50054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80" zoomScaleNormal="80" workbookViewId="0"/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2:33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2:33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6"/>
      <c r="AG18" s="126"/>
    </row>
    <row r="19" spans="2:33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</row>
    <row r="20" spans="2:33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</row>
    <row r="21" spans="2:33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2:33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</row>
    <row r="23" spans="2:33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</row>
    <row r="24" spans="2:33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</row>
    <row r="25" spans="2:33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2:33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2:33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2:33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2:33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</row>
    <row r="30" spans="2:33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</row>
    <row r="32" spans="2:33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</row>
    <row r="33" spans="1:33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33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</row>
    <row r="35" spans="1:33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</row>
    <row r="36" spans="1:33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3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</row>
    <row r="38" spans="1:33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</row>
    <row r="39" spans="1:33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3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</row>
    <row r="41" spans="1:33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</row>
    <row r="42" spans="1:33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</row>
    <row r="43" spans="1:33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</row>
    <row r="44" spans="1:33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3" width="19.28515625" style="1" customWidth="1"/>
    <col min="34" max="16384" width="12.85546875" style="1" hidden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37" ht="12.75"/>
    <row r="6" spans="2:37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7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</row>
    <row r="10" spans="2:37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</row>
    <row r="11" spans="2:37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</row>
    <row r="12" spans="2:37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2:37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2:37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</row>
    <row r="15" spans="2:37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</row>
    <row r="16" spans="2:37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</row>
    <row r="17" spans="2:39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</row>
    <row r="18" spans="2:39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2:39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</row>
    <row r="20" spans="2:39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</row>
    <row r="21" spans="2:39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</row>
    <row r="22" spans="2:39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</row>
    <row r="23" spans="2:39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</row>
    <row r="24" spans="2:39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</row>
    <row r="25" spans="2:39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2:39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</row>
    <row r="27" spans="2:39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</row>
    <row r="28" spans="2:39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2:39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</row>
    <row r="30" spans="2:39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</row>
    <row r="31" spans="2:39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</row>
    <row r="32" spans="2:39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-19966.489161539499</v>
      </c>
      <c r="AF32" s="66">
        <v>-16949.8567706949</v>
      </c>
      <c r="AG32" s="66">
        <v>-58233.405702518903</v>
      </c>
    </row>
    <row r="33" spans="2:40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</row>
    <row r="34" spans="2:40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</row>
    <row r="35" spans="2:40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</row>
    <row r="36" spans="2:40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</row>
    <row r="37" spans="2:40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</row>
    <row r="38" spans="2:40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2:40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</row>
    <row r="40" spans="2:40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2:40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19356.330474466198</v>
      </c>
      <c r="AF41" s="47">
        <v>17053.835624389001</v>
      </c>
      <c r="AG41" s="47">
        <v>54547.134436564942</v>
      </c>
    </row>
    <row r="42" spans="2:40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2:40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115569.65006853046</v>
      </c>
      <c r="AG43" s="60">
        <v>286373.455791966</v>
      </c>
    </row>
    <row r="44" spans="2:40" ht="12.75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69">
        <v>0.16846001846721373</v>
      </c>
      <c r="AG44" s="69">
        <v>0.11416359010892489</v>
      </c>
    </row>
    <row r="45" spans="2:40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</row>
    <row r="46" spans="2:40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</row>
    <row r="47" spans="2:40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3" width="16.85546875" style="73" customWidth="1"/>
    <col min="34" max="34" width="1.7109375" style="73" customWidth="1"/>
    <col min="35" max="44" width="0" style="73" hidden="1" customWidth="1"/>
    <col min="45" max="16384" width="12.85546875" style="73" hidden="1"/>
  </cols>
  <sheetData>
    <row r="1" spans="2:40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2:40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2:40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2:40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2:40" ht="14.25"/>
    <row r="6" spans="2:40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40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0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</row>
    <row r="9" spans="2:40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</row>
    <row r="10" spans="2:40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</row>
    <row r="11" spans="2:40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</row>
    <row r="12" spans="2:40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</row>
    <row r="13" spans="2:40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</row>
    <row r="14" spans="2:40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0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2:40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</row>
    <row r="17" spans="2:34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</row>
    <row r="18" spans="2:34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</row>
    <row r="19" spans="2:34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</row>
    <row r="20" spans="2:34" ht="14.25">
      <c r="B20" s="82" t="s">
        <v>322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306884.82607670198</v>
      </c>
      <c r="AG20" s="81">
        <v>306884.82607670198</v>
      </c>
    </row>
    <row r="21" spans="2:34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10468607.797021909</v>
      </c>
      <c r="AG21" s="84">
        <v>10468607.797021909</v>
      </c>
    </row>
    <row r="22" spans="2:34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11611542.6545099</v>
      </c>
      <c r="AF22" s="84">
        <v>12177066.578199051</v>
      </c>
      <c r="AG22" s="84">
        <v>12177066.578199051</v>
      </c>
    </row>
    <row r="23" spans="2:34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2:34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2:34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2:34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</row>
    <row r="27" spans="2:34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</row>
    <row r="28" spans="2:34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</row>
    <row r="29" spans="2:34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</row>
    <row r="30" spans="2:34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52056.906737629397</v>
      </c>
    </row>
    <row r="31" spans="2:34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</row>
    <row r="32" spans="2:34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541834.15497257304</v>
      </c>
      <c r="AG32" s="84">
        <v>541834.15497257304</v>
      </c>
    </row>
    <row r="33" spans="2:34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2:34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</row>
    <row r="35" spans="2:34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</row>
    <row r="36" spans="2:34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129475.32799999999</v>
      </c>
      <c r="AF36" s="81">
        <v>207302.71</v>
      </c>
      <c r="AG36" s="81">
        <v>207302.71</v>
      </c>
    </row>
    <row r="37" spans="2:34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2724.4329899999998</v>
      </c>
      <c r="AG37" s="81">
        <v>2724.4329899999998</v>
      </c>
    </row>
    <row r="38" spans="2:34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</row>
    <row r="39" spans="2:34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388112.39855065139</v>
      </c>
      <c r="AG39" s="81">
        <v>388112.39855065139</v>
      </c>
    </row>
    <row r="40" spans="2:34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2887716.5577793601</v>
      </c>
      <c r="AF40" s="84">
        <v>3215685.7063812199</v>
      </c>
      <c r="AG40" s="84">
        <v>3215685.7063812199</v>
      </c>
    </row>
    <row r="41" spans="2:34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3757520.1613537902</v>
      </c>
      <c r="AG41" s="84">
        <v>3757520.1613537902</v>
      </c>
    </row>
    <row r="42" spans="2:34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2:34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2:34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2:34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</row>
    <row r="46" spans="2:34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</row>
    <row r="47" spans="2:34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1516823.8533836999</v>
      </c>
      <c r="AG47" s="81">
        <v>1516822.8533837027</v>
      </c>
    </row>
    <row r="48" spans="2:34" ht="32.25" customHeight="1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</row>
    <row r="49" spans="1:42" ht="14.25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7504879.1757801501</v>
      </c>
      <c r="AG49" s="84">
        <v>7504879.1757801501</v>
      </c>
    </row>
    <row r="50" spans="1:42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42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</row>
    <row r="52" spans="1:42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42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8419546.7162265498</v>
      </c>
    </row>
    <row r="54" spans="1:42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42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11611542.6542335</v>
      </c>
      <c r="AF55" s="84">
        <v>12177066.577580342</v>
      </c>
      <c r="AG55" s="84">
        <v>12177066.577580342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3" width="13" style="73" customWidth="1"/>
    <col min="34" max="37" width="13" style="73" hidden="1" customWidth="1"/>
    <col min="38" max="16384" width="12.85546875" style="73" hidden="1"/>
  </cols>
  <sheetData>
    <row r="1" spans="2:33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2:33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2:33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</row>
    <row r="4" spans="2:33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2:33" ht="14.25">
      <c r="B5" s="93"/>
    </row>
    <row r="6" spans="2:33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</row>
    <row r="7" spans="2:33" ht="15" thickTop="1">
      <c r="B7" s="19"/>
      <c r="C7" s="94"/>
      <c r="D7" s="94"/>
      <c r="E7" s="94"/>
      <c r="F7" s="94"/>
      <c r="G7" s="94"/>
      <c r="H7" s="94"/>
      <c r="Q7" s="95"/>
    </row>
    <row r="8" spans="2:33" ht="14.25">
      <c r="B8" s="96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</row>
    <row r="9" spans="2:33" ht="14.25">
      <c r="B9" s="97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pans="2:33" ht="14.25">
      <c r="B10" s="96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</row>
    <row r="11" spans="2:33" ht="14.25">
      <c r="B11" s="96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</row>
    <row r="12" spans="2:33" ht="14.25">
      <c r="B12" s="96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</row>
    <row r="13" spans="2:33" ht="14.25">
      <c r="B13" s="96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</row>
    <row r="14" spans="2:33" ht="14.25">
      <c r="B14" s="96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</row>
    <row r="15" spans="2:33" ht="14.25">
      <c r="B15" s="96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</row>
    <row r="16" spans="2:33" ht="14.25">
      <c r="B16" s="96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</row>
    <row r="17" spans="2:33" ht="14.25">
      <c r="B17" s="96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</row>
    <row r="18" spans="2:33" ht="14.25">
      <c r="B18" s="96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</row>
    <row r="19" spans="2:33" ht="14.25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249762.760454428</v>
      </c>
      <c r="AF19" s="65">
        <v>288043.342</v>
      </c>
      <c r="AG19" s="65">
        <v>826339.16099999996</v>
      </c>
    </row>
    <row r="20" spans="2:33" ht="14.25">
      <c r="B20" s="99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2:33" ht="14.25">
      <c r="B21" s="100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</row>
    <row r="22" spans="2:33" ht="14.25">
      <c r="B22" s="100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</row>
    <row r="23" spans="2:33" ht="14.25">
      <c r="B23" s="100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</row>
    <row r="24" spans="2:33" ht="14.25">
      <c r="B24" s="100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</row>
    <row r="25" spans="2:33" ht="14.25">
      <c r="B25" s="100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</row>
    <row r="26" spans="2:33" ht="14.25">
      <c r="B26" s="100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</row>
    <row r="27" spans="2:33" ht="14.25">
      <c r="B27" s="100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</row>
    <row r="28" spans="2:33" ht="15.75" customHeight="1">
      <c r="B28" s="101" t="s">
        <v>130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  <c r="AE28" s="102">
        <v>219784.88445442799</v>
      </c>
      <c r="AF28" s="102">
        <v>323704.761</v>
      </c>
      <c r="AG28" s="102">
        <v>794849.00999999989</v>
      </c>
    </row>
    <row r="29" spans="2:33" ht="14.25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</row>
    <row r="30" spans="2:33" ht="14.25">
      <c r="B30" s="99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2:33" ht="14.25">
      <c r="B31" s="100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</row>
    <row r="32" spans="2:33" ht="14.25">
      <c r="B32" s="100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</row>
    <row r="33" spans="2:33" ht="14.25">
      <c r="B33" s="100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</row>
    <row r="34" spans="2:33" ht="14.25">
      <c r="B34" s="100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</row>
    <row r="35" spans="2:33" ht="14.25">
      <c r="B35" s="100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</row>
    <row r="36" spans="2:33" ht="14.25">
      <c r="B36" s="101" t="s">
        <v>137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  <c r="AE36" s="102">
        <v>-291136.29699999996</v>
      </c>
      <c r="AF36" s="102">
        <v>-533739.90800000005</v>
      </c>
      <c r="AG36" s="102">
        <v>-1485319.713</v>
      </c>
    </row>
    <row r="37" spans="2:33" ht="14.25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3" ht="14.25">
      <c r="B38" s="99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2:33" ht="12.75" customHeight="1">
      <c r="B39" s="100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</row>
    <row r="40" spans="2:33" ht="14.25">
      <c r="B40" s="100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</row>
    <row r="41" spans="2:33" ht="14.25">
      <c r="B41" s="100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</row>
    <row r="42" spans="2:33" ht="14.25">
      <c r="B42" s="100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</row>
    <row r="43" spans="2:33" ht="14.25">
      <c r="B43" s="100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</row>
    <row r="44" spans="2:33" ht="14.25">
      <c r="B44" s="100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</row>
    <row r="45" spans="2:33" ht="14.25">
      <c r="B45" s="100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</row>
    <row r="46" spans="2:33" ht="12.75" customHeight="1">
      <c r="B46" s="100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</row>
    <row r="47" spans="2:33" ht="14.25">
      <c r="B47" s="100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</row>
    <row r="48" spans="2:33" ht="14.25" customHeight="1">
      <c r="B48" s="100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</row>
    <row r="49" spans="1:33" ht="14.25" customHeight="1">
      <c r="B49" s="96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</row>
    <row r="50" spans="1:33" ht="14.25">
      <c r="B50" s="101" t="s">
        <v>149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  <c r="AE50" s="102">
        <v>265424.52916076907</v>
      </c>
      <c r="AF50" s="102">
        <v>-104208.91085803648</v>
      </c>
      <c r="AG50" s="102">
        <v>55837.343757160001</v>
      </c>
    </row>
    <row r="51" spans="1:33" ht="14.25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1:33" ht="14.25">
      <c r="B52" s="96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194074.11661519701</v>
      </c>
      <c r="AF52" s="65">
        <v>-314244.05785803654</v>
      </c>
      <c r="AG52" s="65">
        <v>-634634.35924284009</v>
      </c>
    </row>
    <row r="53" spans="1:33" ht="14.25">
      <c r="B53" s="96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</row>
    <row r="54" spans="1:33" ht="25.5">
      <c r="B54" s="96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-12053.477999999999</v>
      </c>
      <c r="AF54" s="57">
        <v>-70573.576000000001</v>
      </c>
      <c r="AG54" s="57">
        <v>-29368.384999999998</v>
      </c>
    </row>
    <row r="55" spans="1:33" ht="14.25">
      <c r="B55" s="99" t="s">
        <v>153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  <c r="AE55" s="102">
        <v>1575441.1458807965</v>
      </c>
      <c r="AF55" s="102">
        <v>1190623.5120227602</v>
      </c>
      <c r="AG55" s="102">
        <v>1190623.51202276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showGridLines="0" zoomScale="70" zoomScaleNormal="7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3" t="s">
        <v>154</v>
      </c>
      <c r="C6" s="2"/>
      <c r="D6" s="2"/>
      <c r="E6" s="2"/>
      <c r="F6" s="2"/>
      <c r="G6" s="2"/>
      <c r="H6" s="2"/>
      <c r="I6" s="2"/>
      <c r="J6" s="2"/>
      <c r="L6" s="103" t="s">
        <v>155</v>
      </c>
      <c r="M6" s="2"/>
      <c r="N6" s="2"/>
      <c r="O6" s="2"/>
    </row>
    <row r="7" spans="2:20"/>
    <row r="8" spans="2:20" ht="25.5">
      <c r="B8" s="104" t="s">
        <v>156</v>
      </c>
      <c r="C8" s="105" t="s">
        <v>157</v>
      </c>
      <c r="D8" s="106" t="s">
        <v>158</v>
      </c>
      <c r="E8" s="106" t="s">
        <v>159</v>
      </c>
      <c r="F8" s="106" t="s">
        <v>160</v>
      </c>
      <c r="G8" s="107" t="s">
        <v>161</v>
      </c>
      <c r="H8" s="107" t="s">
        <v>162</v>
      </c>
      <c r="I8" s="107" t="s">
        <v>163</v>
      </c>
      <c r="J8" s="107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8">
        <v>37742</v>
      </c>
      <c r="G9" s="7">
        <v>120</v>
      </c>
      <c r="H9" s="7" t="s">
        <v>168</v>
      </c>
      <c r="I9" s="7" t="s">
        <v>169</v>
      </c>
      <c r="J9" s="109">
        <f ca="1">(TODAY()-F9)/365</f>
        <v>14.805479452054794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8">
        <v>37803</v>
      </c>
      <c r="G10" s="7">
        <v>120</v>
      </c>
      <c r="H10" s="7" t="s">
        <v>168</v>
      </c>
      <c r="I10" s="7" t="s">
        <v>171</v>
      </c>
      <c r="J10" s="109">
        <f t="shared" ref="J10:J73" ca="1" si="0">(TODAY()-F10)/365</f>
        <v>14.638356164383561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8">
        <v>37895</v>
      </c>
      <c r="G11" s="7">
        <v>105</v>
      </c>
      <c r="H11" s="7" t="s">
        <v>168</v>
      </c>
      <c r="I11" s="7" t="s">
        <v>173</v>
      </c>
      <c r="J11" s="109">
        <f t="shared" ca="1" si="0"/>
        <v>14.386301369863014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8">
        <v>37926</v>
      </c>
      <c r="G12" s="7">
        <v>121</v>
      </c>
      <c r="H12" s="7" t="s">
        <v>168</v>
      </c>
      <c r="I12" s="7" t="s">
        <v>174</v>
      </c>
      <c r="J12" s="109">
        <f t="shared" ca="1" si="0"/>
        <v>14.301369863013699</v>
      </c>
    </row>
    <row r="13" spans="2:20">
      <c r="B13" s="110">
        <v>5</v>
      </c>
      <c r="C13" s="111" t="s">
        <v>175</v>
      </c>
      <c r="D13" s="110" t="s">
        <v>166</v>
      </c>
      <c r="E13" s="110" t="s">
        <v>167</v>
      </c>
      <c r="F13" s="112">
        <v>37956</v>
      </c>
      <c r="G13" s="110">
        <v>120</v>
      </c>
      <c r="H13" s="110" t="s">
        <v>168</v>
      </c>
      <c r="I13" s="110" t="s">
        <v>176</v>
      </c>
      <c r="J13" s="113">
        <f t="shared" ca="1" si="0"/>
        <v>14.219178082191782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8">
        <v>38078</v>
      </c>
      <c r="G14" s="7">
        <v>26</v>
      </c>
      <c r="H14" s="7" t="s">
        <v>168</v>
      </c>
      <c r="I14" s="7" t="s">
        <v>180</v>
      </c>
      <c r="J14" s="109">
        <f t="shared" ca="1" si="0"/>
        <v>13.884931506849314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8">
        <v>38108</v>
      </c>
      <c r="G15" s="7">
        <v>124</v>
      </c>
      <c r="H15" s="7" t="s">
        <v>168</v>
      </c>
      <c r="I15" s="7" t="s">
        <v>181</v>
      </c>
      <c r="J15" s="109">
        <f t="shared" ca="1" si="0"/>
        <v>13.802739726027397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8">
        <v>38200</v>
      </c>
      <c r="G16" s="7">
        <v>107</v>
      </c>
      <c r="H16" s="7" t="s">
        <v>168</v>
      </c>
      <c r="I16" s="7" t="s">
        <v>184</v>
      </c>
      <c r="J16" s="109">
        <f t="shared" ca="1" si="0"/>
        <v>13.550684931506849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8">
        <v>38261</v>
      </c>
      <c r="G17" s="7">
        <v>114</v>
      </c>
      <c r="H17" s="7" t="s">
        <v>168</v>
      </c>
      <c r="I17" s="7" t="s">
        <v>186</v>
      </c>
      <c r="J17" s="109">
        <f t="shared" ca="1" si="0"/>
        <v>13.383561643835616</v>
      </c>
    </row>
    <row r="18" spans="2:14">
      <c r="B18" s="110">
        <v>10</v>
      </c>
      <c r="C18" s="111" t="s">
        <v>187</v>
      </c>
      <c r="D18" s="110" t="s">
        <v>166</v>
      </c>
      <c r="E18" s="110" t="s">
        <v>167</v>
      </c>
      <c r="F18" s="112">
        <v>38292</v>
      </c>
      <c r="G18" s="110">
        <v>104</v>
      </c>
      <c r="H18" s="110" t="s">
        <v>168</v>
      </c>
      <c r="I18" s="110" t="s">
        <v>176</v>
      </c>
      <c r="J18" s="113">
        <f t="shared" ca="1" si="0"/>
        <v>13.298630136986301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8">
        <v>38384</v>
      </c>
      <c r="G19" s="7">
        <v>104</v>
      </c>
      <c r="H19" s="7" t="s">
        <v>168</v>
      </c>
      <c r="I19" s="7" t="s">
        <v>184</v>
      </c>
      <c r="J19" s="109">
        <f t="shared" ca="1" si="0"/>
        <v>13.046575342465754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8">
        <v>38412</v>
      </c>
      <c r="G20" s="7">
        <v>128</v>
      </c>
      <c r="H20" s="7" t="s">
        <v>168</v>
      </c>
      <c r="I20" s="7" t="s">
        <v>191</v>
      </c>
      <c r="J20" s="109">
        <f t="shared" ca="1" si="0"/>
        <v>12.96986301369863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8">
        <v>38443</v>
      </c>
      <c r="G21" s="7">
        <v>80</v>
      </c>
      <c r="H21" s="7" t="s">
        <v>168</v>
      </c>
      <c r="I21" s="7" t="s">
        <v>193</v>
      </c>
      <c r="J21" s="109">
        <f t="shared" ca="1" si="0"/>
        <v>12.884931506849314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8">
        <v>38687</v>
      </c>
      <c r="G22" s="7">
        <v>124</v>
      </c>
      <c r="H22" s="7" t="s">
        <v>168</v>
      </c>
      <c r="I22" s="7" t="s">
        <v>196</v>
      </c>
      <c r="J22" s="109">
        <f t="shared" ca="1" si="0"/>
        <v>12.216438356164383</v>
      </c>
    </row>
    <row r="23" spans="2:14">
      <c r="B23" s="110">
        <v>15</v>
      </c>
      <c r="C23" s="111" t="s">
        <v>174</v>
      </c>
      <c r="D23" s="110" t="s">
        <v>178</v>
      </c>
      <c r="E23" s="110" t="s">
        <v>167</v>
      </c>
      <c r="F23" s="112">
        <v>38687</v>
      </c>
      <c r="G23" s="110">
        <v>45</v>
      </c>
      <c r="H23" s="110" t="s">
        <v>168</v>
      </c>
      <c r="I23" s="110" t="s">
        <v>174</v>
      </c>
      <c r="J23" s="113">
        <f t="shared" ca="1" si="0"/>
        <v>12.216438356164383</v>
      </c>
      <c r="M23" s="107" t="s">
        <v>197</v>
      </c>
      <c r="N23" s="107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8">
        <v>38777</v>
      </c>
      <c r="G24" s="7">
        <v>104</v>
      </c>
      <c r="H24" s="7" t="s">
        <v>168</v>
      </c>
      <c r="I24" s="7" t="s">
        <v>186</v>
      </c>
      <c r="J24" s="109">
        <f t="shared" ca="1" si="0"/>
        <v>11.96986301369863</v>
      </c>
      <c r="L24" s="1" t="s">
        <v>166</v>
      </c>
      <c r="M24" s="7">
        <f>COUNTIF($D$9:$D$969,$L24)-1</f>
        <v>84</v>
      </c>
      <c r="N24" s="34">
        <f>SUMIF($D$9:$D$969,L24,$G$9:$G$969)</f>
        <v>9797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8">
        <v>38899</v>
      </c>
      <c r="G25" s="7">
        <v>145</v>
      </c>
      <c r="H25" s="7" t="s">
        <v>168</v>
      </c>
      <c r="I25" s="7" t="s">
        <v>193</v>
      </c>
      <c r="J25" s="109">
        <f t="shared" ca="1" si="0"/>
        <v>11.635616438356164</v>
      </c>
      <c r="L25" s="1" t="s">
        <v>199</v>
      </c>
      <c r="M25" s="7">
        <f>COUNTIF($D$9:$D$969,$L25)</f>
        <v>17</v>
      </c>
      <c r="N25" s="34">
        <f>SUMIF($D$9:$D$969,L25,$G$9:$G$969)</f>
        <v>2275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8">
        <v>39022</v>
      </c>
      <c r="G26" s="7">
        <v>124</v>
      </c>
      <c r="H26" s="7" t="s">
        <v>168</v>
      </c>
      <c r="I26" s="7" t="s">
        <v>184</v>
      </c>
      <c r="J26" s="109">
        <f t="shared" ca="1" si="0"/>
        <v>11.298630136986301</v>
      </c>
      <c r="L26" s="1" t="s">
        <v>201</v>
      </c>
      <c r="M26" s="7">
        <f>COUNTIF($D$9:$D$969,$L26)</f>
        <v>22</v>
      </c>
      <c r="N26" s="34">
        <f>SUMIF($D$9:$D$969,L26,$G$9:$G$969)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8">
        <v>39052</v>
      </c>
      <c r="G27" s="7">
        <v>117</v>
      </c>
      <c r="H27" s="7" t="s">
        <v>168</v>
      </c>
      <c r="I27" s="7" t="s">
        <v>203</v>
      </c>
      <c r="J27" s="109">
        <f t="shared" ca="1" si="0"/>
        <v>11.216438356164383</v>
      </c>
      <c r="L27" s="1" t="s">
        <v>178</v>
      </c>
      <c r="M27" s="7">
        <f>COUNTIF($D$9:$D$969,$L27)</f>
        <v>11</v>
      </c>
      <c r="N27" s="34">
        <f>SUMIF($D$9:$D$969,L27,$G$9:$G$969)</f>
        <v>658</v>
      </c>
    </row>
    <row r="28" spans="2:14">
      <c r="B28" s="110">
        <v>20</v>
      </c>
      <c r="C28" s="111" t="s">
        <v>204</v>
      </c>
      <c r="D28" s="110" t="s">
        <v>166</v>
      </c>
      <c r="E28" s="110" t="s">
        <v>167</v>
      </c>
      <c r="F28" s="112">
        <v>39052</v>
      </c>
      <c r="G28" s="110">
        <v>141</v>
      </c>
      <c r="H28" s="110" t="s">
        <v>168</v>
      </c>
      <c r="I28" s="110" t="s">
        <v>205</v>
      </c>
      <c r="J28" s="113">
        <f t="shared" ca="1" si="0"/>
        <v>11.216438356164383</v>
      </c>
      <c r="L28" s="2" t="s">
        <v>206</v>
      </c>
      <c r="M28" s="114">
        <f>COUNTIF($D$9:$D$969,$L28)</f>
        <v>2</v>
      </c>
      <c r="N28" s="115">
        <f>SUMIF($D$9:$D$969,L28,$G$9:$G$969)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8">
        <v>39083</v>
      </c>
      <c r="G29" s="7">
        <v>70</v>
      </c>
      <c r="H29" s="7" t="s">
        <v>168</v>
      </c>
      <c r="I29" s="7" t="s">
        <v>180</v>
      </c>
      <c r="J29" s="109">
        <f t="shared" ca="1" si="0"/>
        <v>11.131506849315068</v>
      </c>
      <c r="L29" s="1" t="s">
        <v>61</v>
      </c>
      <c r="M29" s="7">
        <f>SUM(M24:M28)</f>
        <v>136</v>
      </c>
      <c r="N29" s="34">
        <f>SUM(N24:N28)</f>
        <v>15353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8">
        <v>39173</v>
      </c>
      <c r="G30" s="7">
        <v>120</v>
      </c>
      <c r="H30" s="7" t="s">
        <v>168</v>
      </c>
      <c r="I30" s="7" t="s">
        <v>209</v>
      </c>
      <c r="J30" s="109">
        <f t="shared" ca="1" si="0"/>
        <v>10.884931506849314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8">
        <v>39203</v>
      </c>
      <c r="G31" s="7">
        <v>104</v>
      </c>
      <c r="H31" s="7" t="s">
        <v>168</v>
      </c>
      <c r="I31" s="7" t="s">
        <v>176</v>
      </c>
      <c r="J31" s="109">
        <f t="shared" ca="1" si="0"/>
        <v>10.802739726027397</v>
      </c>
      <c r="L31" s="103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8">
        <v>39264</v>
      </c>
      <c r="G32" s="7">
        <v>159</v>
      </c>
      <c r="H32" s="7" t="s">
        <v>168</v>
      </c>
      <c r="I32" s="7" t="s">
        <v>180</v>
      </c>
      <c r="J32" s="109">
        <f t="shared" ca="1" si="0"/>
        <v>10.635616438356164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8">
        <v>39295</v>
      </c>
      <c r="G33" s="7">
        <v>118</v>
      </c>
      <c r="H33" s="7" t="s">
        <v>168</v>
      </c>
      <c r="I33" s="7" t="s">
        <v>214</v>
      </c>
      <c r="J33" s="109">
        <f t="shared" ca="1" si="0"/>
        <v>10.550684931506849</v>
      </c>
    </row>
    <row r="34" spans="2:14">
      <c r="B34" s="110">
        <v>26</v>
      </c>
      <c r="C34" s="111" t="s">
        <v>215</v>
      </c>
      <c r="D34" s="110" t="s">
        <v>166</v>
      </c>
      <c r="E34" s="110" t="s">
        <v>179</v>
      </c>
      <c r="F34" s="112">
        <v>39417</v>
      </c>
      <c r="G34" s="110">
        <v>109</v>
      </c>
      <c r="H34" s="110" t="s">
        <v>168</v>
      </c>
      <c r="I34" s="110" t="s">
        <v>205</v>
      </c>
      <c r="J34" s="113">
        <f t="shared" ca="1" si="0"/>
        <v>10.216438356164383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8">
        <v>39479</v>
      </c>
      <c r="G35" s="7">
        <v>106</v>
      </c>
      <c r="H35" s="7" t="s">
        <v>168</v>
      </c>
      <c r="I35" s="7" t="s">
        <v>205</v>
      </c>
      <c r="J35" s="109">
        <f t="shared" ca="1" si="0"/>
        <v>10.046575342465754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8">
        <v>39600</v>
      </c>
      <c r="G36" s="7">
        <v>110</v>
      </c>
      <c r="H36" s="7" t="s">
        <v>168</v>
      </c>
      <c r="I36" s="7" t="s">
        <v>217</v>
      </c>
      <c r="J36" s="109">
        <f t="shared" ca="1" si="0"/>
        <v>9.7150684931506852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8">
        <v>39630</v>
      </c>
      <c r="G37" s="7">
        <v>60</v>
      </c>
      <c r="H37" s="7" t="s">
        <v>168</v>
      </c>
      <c r="I37" s="7" t="s">
        <v>219</v>
      </c>
      <c r="J37" s="109">
        <f t="shared" ca="1" si="0"/>
        <v>9.632876712328768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8">
        <v>39753</v>
      </c>
      <c r="G38" s="7">
        <v>119</v>
      </c>
      <c r="H38" s="7" t="s">
        <v>168</v>
      </c>
      <c r="I38" s="7" t="s">
        <v>219</v>
      </c>
      <c r="J38" s="109">
        <f t="shared" ca="1" si="0"/>
        <v>9.2958904109589042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8">
        <v>39753</v>
      </c>
      <c r="G39" s="7">
        <v>118</v>
      </c>
      <c r="H39" s="7" t="s">
        <v>168</v>
      </c>
      <c r="I39" s="7" t="s">
        <v>181</v>
      </c>
      <c r="J39" s="109">
        <f t="shared" ca="1" si="0"/>
        <v>9.2958904109589042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8">
        <v>39783</v>
      </c>
      <c r="G40" s="7">
        <v>131</v>
      </c>
      <c r="H40" s="7" t="s">
        <v>168</v>
      </c>
      <c r="I40" s="7" t="s">
        <v>203</v>
      </c>
      <c r="J40" s="109">
        <f t="shared" ca="1" si="0"/>
        <v>9.213698630136987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8">
        <v>39783</v>
      </c>
      <c r="G41" s="7">
        <v>121</v>
      </c>
      <c r="H41" s="7" t="s">
        <v>168</v>
      </c>
      <c r="I41" s="7" t="s">
        <v>176</v>
      </c>
      <c r="J41" s="109">
        <f t="shared" ca="1" si="0"/>
        <v>9.213698630136987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8">
        <v>39783</v>
      </c>
      <c r="G42" s="7">
        <v>91</v>
      </c>
      <c r="H42" s="7" t="s">
        <v>168</v>
      </c>
      <c r="I42" s="7" t="s">
        <v>205</v>
      </c>
      <c r="J42" s="109">
        <f t="shared" ca="1" si="0"/>
        <v>9.213698630136987</v>
      </c>
    </row>
    <row r="43" spans="2:14">
      <c r="B43" s="110">
        <v>35</v>
      </c>
      <c r="C43" s="111" t="s">
        <v>224</v>
      </c>
      <c r="D43" s="110" t="s">
        <v>166</v>
      </c>
      <c r="E43" s="110" t="s">
        <v>167</v>
      </c>
      <c r="F43" s="112">
        <v>39783</v>
      </c>
      <c r="G43" s="110">
        <v>130</v>
      </c>
      <c r="H43" s="110" t="s">
        <v>168</v>
      </c>
      <c r="I43" s="110" t="s">
        <v>173</v>
      </c>
      <c r="J43" s="113">
        <f t="shared" ca="1" si="0"/>
        <v>9.213698630136987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8">
        <v>39814</v>
      </c>
      <c r="G44" s="7">
        <v>137</v>
      </c>
      <c r="H44" s="7" t="s">
        <v>168</v>
      </c>
      <c r="I44" s="7" t="s">
        <v>180</v>
      </c>
      <c r="J44" s="109">
        <f t="shared" ca="1" si="0"/>
        <v>9.1287671232876715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8">
        <v>39845</v>
      </c>
      <c r="G45" s="7">
        <v>104</v>
      </c>
      <c r="H45" s="7" t="s">
        <v>168</v>
      </c>
      <c r="I45" s="7" t="s">
        <v>203</v>
      </c>
      <c r="J45" s="109">
        <f t="shared" ca="1" si="0"/>
        <v>9.043835616438356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8">
        <v>39873</v>
      </c>
      <c r="G46" s="7">
        <v>105</v>
      </c>
      <c r="H46" s="7" t="s">
        <v>168</v>
      </c>
      <c r="I46" s="7" t="s">
        <v>186</v>
      </c>
      <c r="J46" s="109">
        <f t="shared" ca="1" si="0"/>
        <v>8.9671232876712335</v>
      </c>
      <c r="M46" s="107" t="s">
        <v>197</v>
      </c>
      <c r="N46" s="107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8">
        <v>39873</v>
      </c>
      <c r="G47" s="7">
        <v>103</v>
      </c>
      <c r="H47" s="7" t="s">
        <v>168</v>
      </c>
      <c r="I47" s="7" t="s">
        <v>227</v>
      </c>
      <c r="J47" s="109">
        <f t="shared" ca="1" si="0"/>
        <v>8.9671232876712335</v>
      </c>
      <c r="L47" s="1" t="s">
        <v>167</v>
      </c>
      <c r="M47" s="7">
        <f>COUNTIF($E$9:$E$969,$L47)</f>
        <v>54</v>
      </c>
      <c r="N47" s="34">
        <f>SUMIF($E$9:$E$969,L47,$G$9:$G$969)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8">
        <v>39965</v>
      </c>
      <c r="G48" s="7">
        <v>124</v>
      </c>
      <c r="H48" s="7" t="s">
        <v>168</v>
      </c>
      <c r="I48" s="7" t="s">
        <v>217</v>
      </c>
      <c r="J48" s="109">
        <f t="shared" ca="1" si="0"/>
        <v>8.7150684931506852</v>
      </c>
      <c r="L48" s="1" t="s">
        <v>189</v>
      </c>
      <c r="M48" s="7">
        <f>COUNTIF($E$9:$E$969,$L48)-1</f>
        <v>33</v>
      </c>
      <c r="N48" s="34">
        <f>SUMIF($E$9:$E$969,L48,$G$9:$G$969)</f>
        <v>3860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8">
        <v>39965</v>
      </c>
      <c r="G49" s="7">
        <v>109</v>
      </c>
      <c r="H49" s="7" t="s">
        <v>168</v>
      </c>
      <c r="I49" s="7" t="s">
        <v>229</v>
      </c>
      <c r="J49" s="109">
        <f t="shared" ca="1" si="0"/>
        <v>8.7150684931506852</v>
      </c>
      <c r="L49" s="3" t="s">
        <v>179</v>
      </c>
      <c r="M49" s="7">
        <f>COUNTIF($E$9:$E$969,$L49)</f>
        <v>14</v>
      </c>
      <c r="N49" s="34">
        <f>SUMIF($E$9:$E$969,L49,$G$9:$G$969)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8">
        <v>39965</v>
      </c>
      <c r="G50" s="7">
        <v>134</v>
      </c>
      <c r="H50" s="7" t="s">
        <v>168</v>
      </c>
      <c r="I50" s="7" t="s">
        <v>203</v>
      </c>
      <c r="J50" s="109">
        <f t="shared" ca="1" si="0"/>
        <v>8.7150684931506852</v>
      </c>
      <c r="L50" s="1" t="s">
        <v>183</v>
      </c>
      <c r="M50" s="7">
        <f>COUNTIF($E$9:$E$969,$L50)</f>
        <v>30</v>
      </c>
      <c r="N50" s="34">
        <f>SUMIF($E$9:$E$969,L50,$G$9:$G$969)</f>
        <v>3263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8">
        <v>40057</v>
      </c>
      <c r="G51" s="7">
        <v>124</v>
      </c>
      <c r="H51" s="7" t="s">
        <v>168</v>
      </c>
      <c r="I51" s="7" t="s">
        <v>214</v>
      </c>
      <c r="J51" s="109">
        <f t="shared" ca="1" si="0"/>
        <v>8.463013698630137</v>
      </c>
      <c r="L51" s="2" t="s">
        <v>195</v>
      </c>
      <c r="M51" s="114">
        <f>COUNTIF($E$9:$E$969,$L51)</f>
        <v>5</v>
      </c>
      <c r="N51" s="115">
        <f>SUMIF($E$9:$E$969,L51,$G$9:$G$969)</f>
        <v>482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8">
        <v>40148</v>
      </c>
      <c r="G52" s="7">
        <v>107</v>
      </c>
      <c r="H52" s="7" t="s">
        <v>168</v>
      </c>
      <c r="I52" s="7" t="s">
        <v>169</v>
      </c>
      <c r="J52" s="109">
        <f t="shared" ca="1" si="0"/>
        <v>8.213698630136987</v>
      </c>
      <c r="L52" s="1" t="s">
        <v>61</v>
      </c>
      <c r="M52" s="7">
        <f>SUM(M47:M51)</f>
        <v>136</v>
      </c>
      <c r="N52" s="34">
        <f>SUM(N47:N51)</f>
        <v>15353</v>
      </c>
    </row>
    <row r="53" spans="2:14">
      <c r="B53" s="110">
        <v>45</v>
      </c>
      <c r="C53" s="111" t="s">
        <v>190</v>
      </c>
      <c r="D53" s="110" t="s">
        <v>201</v>
      </c>
      <c r="E53" s="110" t="s">
        <v>179</v>
      </c>
      <c r="F53" s="112">
        <v>40118</v>
      </c>
      <c r="G53" s="110">
        <v>106</v>
      </c>
      <c r="H53" s="110" t="s">
        <v>168</v>
      </c>
      <c r="I53" s="110" t="s">
        <v>191</v>
      </c>
      <c r="J53" s="113">
        <f t="shared" ca="1" si="0"/>
        <v>8.2958904109589042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8">
        <v>40210</v>
      </c>
      <c r="G54" s="7">
        <v>107</v>
      </c>
      <c r="H54" s="7" t="s">
        <v>168</v>
      </c>
      <c r="I54" s="7" t="s">
        <v>193</v>
      </c>
      <c r="J54" s="109">
        <f t="shared" ca="1" si="0"/>
        <v>8.043835616438356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8">
        <v>40238</v>
      </c>
      <c r="G55" s="7">
        <v>128</v>
      </c>
      <c r="H55" s="7" t="s">
        <v>168</v>
      </c>
      <c r="I55" s="7" t="s">
        <v>186</v>
      </c>
      <c r="J55" s="109">
        <f t="shared" ca="1" si="0"/>
        <v>7.9671232876712326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8">
        <v>40238</v>
      </c>
      <c r="G56" s="7">
        <v>118</v>
      </c>
      <c r="H56" s="7" t="s">
        <v>168</v>
      </c>
      <c r="I56" s="7" t="s">
        <v>214</v>
      </c>
      <c r="J56" s="109">
        <f t="shared" ca="1" si="0"/>
        <v>7.9671232876712326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8">
        <v>40483</v>
      </c>
      <c r="G57" s="7">
        <v>109</v>
      </c>
      <c r="H57" s="7" t="s">
        <v>168</v>
      </c>
      <c r="I57" s="7" t="s">
        <v>209</v>
      </c>
      <c r="J57" s="109">
        <f t="shared" ca="1" si="0"/>
        <v>7.2958904109589042</v>
      </c>
    </row>
    <row r="58" spans="2:14">
      <c r="B58" s="110">
        <v>50</v>
      </c>
      <c r="C58" s="111" t="s">
        <v>235</v>
      </c>
      <c r="D58" s="110" t="s">
        <v>166</v>
      </c>
      <c r="E58" s="110" t="s">
        <v>189</v>
      </c>
      <c r="F58" s="112">
        <v>40513</v>
      </c>
      <c r="G58" s="110">
        <v>109</v>
      </c>
      <c r="H58" s="110" t="s">
        <v>168</v>
      </c>
      <c r="I58" s="110" t="s">
        <v>171</v>
      </c>
      <c r="J58" s="113">
        <f t="shared" ca="1" si="0"/>
        <v>7.2136986301369861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8">
        <v>40603</v>
      </c>
      <c r="G59" s="7">
        <v>109</v>
      </c>
      <c r="H59" s="7" t="s">
        <v>168</v>
      </c>
      <c r="I59" s="7" t="s">
        <v>214</v>
      </c>
      <c r="J59" s="109">
        <f t="shared" ca="1" si="0"/>
        <v>6.9671232876712326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8">
        <v>40634</v>
      </c>
      <c r="G60" s="7">
        <v>124</v>
      </c>
      <c r="H60" s="7" t="s">
        <v>168</v>
      </c>
      <c r="I60" s="7" t="s">
        <v>238</v>
      </c>
      <c r="J60" s="109">
        <f t="shared" ca="1" si="0"/>
        <v>6.882191780821918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8">
        <v>40664</v>
      </c>
      <c r="G61" s="7">
        <v>115</v>
      </c>
      <c r="H61" s="7" t="s">
        <v>168</v>
      </c>
      <c r="I61" s="7" t="s">
        <v>169</v>
      </c>
      <c r="J61" s="109">
        <f t="shared" ca="1" si="0"/>
        <v>6.8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8">
        <v>40695</v>
      </c>
      <c r="G62" s="7">
        <v>133</v>
      </c>
      <c r="H62" s="7" t="s">
        <v>168</v>
      </c>
      <c r="I62" s="7" t="s">
        <v>217</v>
      </c>
      <c r="J62" s="109">
        <f t="shared" ca="1" si="0"/>
        <v>6.7150684931506852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8">
        <v>40725</v>
      </c>
      <c r="G63" s="7">
        <v>104</v>
      </c>
      <c r="H63" s="7" t="s">
        <v>168</v>
      </c>
      <c r="I63" s="7" t="s">
        <v>214</v>
      </c>
      <c r="J63" s="109">
        <f t="shared" ca="1" si="0"/>
        <v>6.6328767123287671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8">
        <v>40784</v>
      </c>
      <c r="G64" s="7">
        <v>123</v>
      </c>
      <c r="H64" s="7" t="s">
        <v>168</v>
      </c>
      <c r="I64" s="7" t="s">
        <v>241</v>
      </c>
      <c r="J64" s="109">
        <f t="shared" ca="1" si="0"/>
        <v>6.4712328767123291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8">
        <v>40791</v>
      </c>
      <c r="G65" s="7">
        <v>103</v>
      </c>
      <c r="H65" s="7" t="s">
        <v>168</v>
      </c>
      <c r="I65" s="7" t="s">
        <v>180</v>
      </c>
      <c r="J65" s="109">
        <f t="shared" ca="1" si="0"/>
        <v>6.4520547945205475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8">
        <v>40799</v>
      </c>
      <c r="G66" s="7">
        <v>135</v>
      </c>
      <c r="H66" s="7" t="s">
        <v>168</v>
      </c>
      <c r="I66" s="7" t="s">
        <v>191</v>
      </c>
      <c r="J66" s="109">
        <f t="shared" ca="1" si="0"/>
        <v>6.4301369863013695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8">
        <v>40820</v>
      </c>
      <c r="G67" s="7">
        <v>108</v>
      </c>
      <c r="H67" s="7" t="s">
        <v>168</v>
      </c>
      <c r="I67" s="7" t="s">
        <v>181</v>
      </c>
      <c r="J67" s="109">
        <f t="shared" ca="1" si="0"/>
        <v>6.3726027397260276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8">
        <v>40844</v>
      </c>
      <c r="G68" s="7">
        <v>106</v>
      </c>
      <c r="H68" s="7" t="s">
        <v>168</v>
      </c>
      <c r="I68" s="7" t="s">
        <v>196</v>
      </c>
      <c r="J68" s="109">
        <f t="shared" ca="1" si="0"/>
        <v>6.3068493150684928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8">
        <v>40863</v>
      </c>
      <c r="G69" s="7">
        <v>116</v>
      </c>
      <c r="H69" s="7" t="s">
        <v>168</v>
      </c>
      <c r="I69" s="7" t="s">
        <v>247</v>
      </c>
      <c r="J69" s="109">
        <f t="shared" ca="1" si="0"/>
        <v>6.2547945205479456</v>
      </c>
    </row>
    <row r="70" spans="2:10">
      <c r="B70" s="110">
        <v>62</v>
      </c>
      <c r="C70" s="111" t="s">
        <v>248</v>
      </c>
      <c r="D70" s="110" t="s">
        <v>166</v>
      </c>
      <c r="E70" s="110" t="s">
        <v>189</v>
      </c>
      <c r="F70" s="112">
        <v>40897</v>
      </c>
      <c r="G70" s="110">
        <v>129</v>
      </c>
      <c r="H70" s="110" t="s">
        <v>168</v>
      </c>
      <c r="I70" s="110" t="s">
        <v>249</v>
      </c>
      <c r="J70" s="113">
        <f t="shared" ca="1" si="0"/>
        <v>6.161643835616438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8">
        <v>40939</v>
      </c>
      <c r="G71" s="7">
        <v>120</v>
      </c>
      <c r="H71" s="7" t="s">
        <v>168</v>
      </c>
      <c r="I71" s="7" t="s">
        <v>209</v>
      </c>
      <c r="J71" s="109">
        <f t="shared" ca="1" si="0"/>
        <v>6.0465753424657533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8">
        <v>41004</v>
      </c>
      <c r="G72" s="7">
        <v>110</v>
      </c>
      <c r="H72" s="7" t="s">
        <v>168</v>
      </c>
      <c r="I72" s="7" t="s">
        <v>249</v>
      </c>
      <c r="J72" s="109">
        <f t="shared" ca="1" si="0"/>
        <v>5.8684931506849312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8">
        <v>41113</v>
      </c>
      <c r="G73" s="7">
        <v>120</v>
      </c>
      <c r="H73" s="7" t="s">
        <v>168</v>
      </c>
      <c r="I73" s="7" t="s">
        <v>171</v>
      </c>
      <c r="J73" s="109">
        <f t="shared" ca="1" si="0"/>
        <v>5.5698630136986305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8">
        <v>41114</v>
      </c>
      <c r="G74" s="7">
        <v>155</v>
      </c>
      <c r="H74" s="7" t="s">
        <v>168</v>
      </c>
      <c r="I74" s="7" t="s">
        <v>253</v>
      </c>
      <c r="J74" s="109">
        <f t="shared" ref="J74:J138" ca="1" si="1">(TODAY()-F74)/365</f>
        <v>5.5671232876712331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8">
        <v>41177</v>
      </c>
      <c r="G75" s="7">
        <v>135</v>
      </c>
      <c r="H75" s="7" t="s">
        <v>168</v>
      </c>
      <c r="I75" s="7" t="s">
        <v>174</v>
      </c>
      <c r="J75" s="109">
        <f t="shared" ca="1" si="1"/>
        <v>5.3945205479452056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8">
        <v>41198</v>
      </c>
      <c r="G76" s="7">
        <v>120</v>
      </c>
      <c r="H76" s="7" t="s">
        <v>168</v>
      </c>
      <c r="I76" s="7" t="s">
        <v>255</v>
      </c>
      <c r="J76" s="109">
        <f t="shared" ca="1" si="1"/>
        <v>5.3369863013698629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8">
        <v>41220</v>
      </c>
      <c r="G77" s="7">
        <v>134</v>
      </c>
      <c r="H77" s="7" t="s">
        <v>257</v>
      </c>
      <c r="I77" s="7" t="s">
        <v>257</v>
      </c>
      <c r="J77" s="109">
        <f t="shared" ca="1" si="1"/>
        <v>5.2767123287671236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8">
        <v>41254</v>
      </c>
      <c r="G78" s="7">
        <v>126</v>
      </c>
      <c r="H78" s="7" t="s">
        <v>168</v>
      </c>
      <c r="I78" s="7" t="s">
        <v>214</v>
      </c>
      <c r="J78" s="109">
        <f t="shared" ca="1" si="1"/>
        <v>5.183561643835616</v>
      </c>
    </row>
    <row r="79" spans="2:10">
      <c r="B79" s="110">
        <v>71</v>
      </c>
      <c r="C79" s="111" t="s">
        <v>259</v>
      </c>
      <c r="D79" s="110" t="s">
        <v>166</v>
      </c>
      <c r="E79" s="110" t="s">
        <v>167</v>
      </c>
      <c r="F79" s="112">
        <v>41263</v>
      </c>
      <c r="G79" s="110">
        <v>127</v>
      </c>
      <c r="H79" s="110" t="s">
        <v>168</v>
      </c>
      <c r="I79" s="110" t="s">
        <v>203</v>
      </c>
      <c r="J79" s="113">
        <f t="shared" ca="1" si="1"/>
        <v>5.1589041095890407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8">
        <v>41339</v>
      </c>
      <c r="G80" s="7">
        <v>109</v>
      </c>
      <c r="H80" s="7" t="s">
        <v>168</v>
      </c>
      <c r="I80" s="7" t="s">
        <v>191</v>
      </c>
      <c r="J80" s="109">
        <f t="shared" ca="1" si="1"/>
        <v>4.9506849315068493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8">
        <v>41440</v>
      </c>
      <c r="G81" s="7">
        <v>159</v>
      </c>
      <c r="H81" s="7" t="s">
        <v>168</v>
      </c>
      <c r="I81" s="7" t="s">
        <v>180</v>
      </c>
      <c r="J81" s="109">
        <f t="shared" ca="1" si="1"/>
        <v>4.6739726027397257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8">
        <v>41501</v>
      </c>
      <c r="G82" s="7">
        <v>39</v>
      </c>
      <c r="H82" s="7" t="s">
        <v>168</v>
      </c>
      <c r="I82" s="7" t="s">
        <v>180</v>
      </c>
      <c r="J82" s="109">
        <f t="shared" ca="1" si="1"/>
        <v>4.506849315068493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8">
        <v>41549</v>
      </c>
      <c r="G83" s="7">
        <v>103</v>
      </c>
      <c r="H83" s="7" t="s">
        <v>168</v>
      </c>
      <c r="I83" s="7" t="s">
        <v>262</v>
      </c>
      <c r="J83" s="109">
        <f t="shared" ca="1" si="1"/>
        <v>4.375342465753425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8">
        <v>41570</v>
      </c>
      <c r="G84" s="7">
        <v>116</v>
      </c>
      <c r="H84" s="7" t="s">
        <v>168</v>
      </c>
      <c r="I84" s="7" t="s">
        <v>262</v>
      </c>
      <c r="J84" s="109">
        <f t="shared" ca="1" si="1"/>
        <v>4.3178082191780822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8">
        <v>41626</v>
      </c>
      <c r="G85" s="7">
        <v>124</v>
      </c>
      <c r="H85" s="7" t="s">
        <v>168</v>
      </c>
      <c r="I85" s="7" t="s">
        <v>180</v>
      </c>
      <c r="J85" s="109">
        <f t="shared" ca="1" si="1"/>
        <v>4.1643835616438354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8">
        <v>41628</v>
      </c>
      <c r="G86" s="7">
        <v>124</v>
      </c>
      <c r="H86" s="7" t="s">
        <v>168</v>
      </c>
      <c r="I86" s="7" t="s">
        <v>266</v>
      </c>
      <c r="J86" s="109">
        <f t="shared" ca="1" si="1"/>
        <v>4.1589041095890407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8">
        <v>41628</v>
      </c>
      <c r="G87" s="7">
        <v>113</v>
      </c>
      <c r="H87" s="7" t="s">
        <v>168</v>
      </c>
      <c r="I87" s="7" t="s">
        <v>181</v>
      </c>
      <c r="J87" s="109">
        <f t="shared" ca="1" si="1"/>
        <v>4.1589041095890407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8">
        <v>41628</v>
      </c>
      <c r="G88" s="7">
        <v>127</v>
      </c>
      <c r="H88" s="7" t="s">
        <v>268</v>
      </c>
      <c r="I88" s="7" t="s">
        <v>268</v>
      </c>
      <c r="J88" s="109">
        <f t="shared" ca="1" si="1"/>
        <v>4.1589041095890407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8">
        <v>41618</v>
      </c>
      <c r="G89" s="7">
        <v>98</v>
      </c>
      <c r="H89" s="7" t="s">
        <v>168</v>
      </c>
      <c r="I89" s="7" t="s">
        <v>209</v>
      </c>
      <c r="J89" s="109">
        <f t="shared" ca="1" si="1"/>
        <v>4.1863013698630134</v>
      </c>
    </row>
    <row r="90" spans="2:10">
      <c r="B90" s="110">
        <v>82</v>
      </c>
      <c r="C90" s="111" t="s">
        <v>270</v>
      </c>
      <c r="D90" s="110" t="s">
        <v>166</v>
      </c>
      <c r="E90" s="110" t="s">
        <v>189</v>
      </c>
      <c r="F90" s="112">
        <v>41628</v>
      </c>
      <c r="G90" s="110">
        <v>122</v>
      </c>
      <c r="H90" s="110" t="s">
        <v>168</v>
      </c>
      <c r="I90" s="110" t="s">
        <v>176</v>
      </c>
      <c r="J90" s="113">
        <f t="shared" ca="1" si="1"/>
        <v>4.1589041095890407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8">
        <v>41683</v>
      </c>
      <c r="G91" s="7">
        <v>109</v>
      </c>
      <c r="H91" s="7" t="s">
        <v>168</v>
      </c>
      <c r="I91" s="7" t="s">
        <v>249</v>
      </c>
      <c r="J91" s="109">
        <f t="shared" ca="1" si="1"/>
        <v>4.0082191780821921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8">
        <v>41687</v>
      </c>
      <c r="G92" s="7">
        <v>124</v>
      </c>
      <c r="H92" s="7" t="s">
        <v>168</v>
      </c>
      <c r="I92" s="7" t="s">
        <v>249</v>
      </c>
      <c r="J92" s="109">
        <f t="shared" ca="1" si="1"/>
        <v>3.9972602739726026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8">
        <v>41724</v>
      </c>
      <c r="G93" s="34">
        <v>108</v>
      </c>
      <c r="H93" s="7" t="s">
        <v>168</v>
      </c>
      <c r="I93" s="7" t="s">
        <v>181</v>
      </c>
      <c r="J93" s="109">
        <f t="shared" ca="1" si="1"/>
        <v>3.8958904109589043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8">
        <v>41788</v>
      </c>
      <c r="G94" s="34">
        <v>108</v>
      </c>
      <c r="H94" s="7" t="s">
        <v>168</v>
      </c>
      <c r="I94" s="7" t="s">
        <v>253</v>
      </c>
      <c r="J94" s="109">
        <f t="shared" ca="1" si="1"/>
        <v>3.7205479452054795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8">
        <v>41863</v>
      </c>
      <c r="G95" s="34">
        <v>115</v>
      </c>
      <c r="H95" s="7" t="s">
        <v>168</v>
      </c>
      <c r="I95" s="7" t="s">
        <v>173</v>
      </c>
      <c r="J95" s="109">
        <f t="shared" ca="1" si="1"/>
        <v>3.515068493150685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8">
        <v>41900</v>
      </c>
      <c r="G96" s="34">
        <v>135</v>
      </c>
      <c r="H96" s="7" t="s">
        <v>168</v>
      </c>
      <c r="I96" s="7" t="s">
        <v>180</v>
      </c>
      <c r="J96" s="109">
        <f t="shared" ca="1" si="1"/>
        <v>3.4136986301369863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8">
        <v>41908</v>
      </c>
      <c r="G97" s="34">
        <v>72</v>
      </c>
      <c r="H97" s="7" t="s">
        <v>168</v>
      </c>
      <c r="I97" s="7" t="s">
        <v>181</v>
      </c>
      <c r="J97" s="109">
        <f t="shared" ca="1" si="1"/>
        <v>3.3917808219178083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8">
        <v>41911</v>
      </c>
      <c r="G98" s="34">
        <v>104</v>
      </c>
      <c r="H98" s="7" t="s">
        <v>168</v>
      </c>
      <c r="I98" s="7" t="s">
        <v>278</v>
      </c>
      <c r="J98" s="109">
        <f t="shared" ca="1" si="1"/>
        <v>3.3835616438356166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8">
        <v>41941</v>
      </c>
      <c r="G99" s="34">
        <v>108</v>
      </c>
      <c r="H99" s="7" t="s">
        <v>168</v>
      </c>
      <c r="I99" s="7" t="s">
        <v>184</v>
      </c>
      <c r="J99" s="109">
        <f t="shared" ca="1" si="1"/>
        <v>3.3013698630136985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8">
        <v>41943</v>
      </c>
      <c r="G100" s="34">
        <v>89</v>
      </c>
      <c r="H100" s="7" t="s">
        <v>168</v>
      </c>
      <c r="I100" s="7" t="s">
        <v>180</v>
      </c>
      <c r="J100" s="109">
        <f t="shared" ca="1" si="1"/>
        <v>3.2958904109589042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8">
        <v>41991</v>
      </c>
      <c r="G101" s="34">
        <v>138</v>
      </c>
      <c r="H101" s="7" t="s">
        <v>168</v>
      </c>
      <c r="I101" s="7" t="s">
        <v>173</v>
      </c>
      <c r="J101" s="109">
        <f t="shared" ca="1" si="1"/>
        <v>3.1643835616438358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8">
        <v>41995</v>
      </c>
      <c r="G102" s="34">
        <v>113</v>
      </c>
      <c r="H102" s="7" t="s">
        <v>168</v>
      </c>
      <c r="I102" s="7" t="s">
        <v>184</v>
      </c>
      <c r="J102" s="109">
        <f t="shared" ca="1" si="1"/>
        <v>3.1534246575342464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8">
        <v>41996</v>
      </c>
      <c r="G103" s="34">
        <v>113</v>
      </c>
      <c r="H103" s="7" t="s">
        <v>168</v>
      </c>
      <c r="I103" s="7" t="s">
        <v>176</v>
      </c>
      <c r="J103" s="109">
        <f t="shared" ca="1" si="1"/>
        <v>3.1506849315068495</v>
      </c>
    </row>
    <row r="104" spans="2:10">
      <c r="B104" s="110">
        <v>96</v>
      </c>
      <c r="C104" s="111" t="s">
        <v>252</v>
      </c>
      <c r="D104" s="110" t="s">
        <v>201</v>
      </c>
      <c r="E104" s="110" t="s">
        <v>167</v>
      </c>
      <c r="F104" s="112">
        <v>42001</v>
      </c>
      <c r="G104" s="110">
        <v>136</v>
      </c>
      <c r="H104" s="110" t="s">
        <v>168</v>
      </c>
      <c r="I104" s="110" t="s">
        <v>253</v>
      </c>
      <c r="J104" s="113">
        <f t="shared" ca="1" si="1"/>
        <v>3.1369863013698631</v>
      </c>
    </row>
    <row r="105" spans="2:10">
      <c r="B105" s="7">
        <v>97</v>
      </c>
      <c r="C105" s="3" t="s">
        <v>284</v>
      </c>
      <c r="D105" s="116" t="s">
        <v>199</v>
      </c>
      <c r="E105" s="7" t="s">
        <v>167</v>
      </c>
      <c r="F105" s="108">
        <v>42109</v>
      </c>
      <c r="G105" s="116">
        <v>135</v>
      </c>
      <c r="H105" s="7" t="s">
        <v>168</v>
      </c>
      <c r="I105" s="116" t="s">
        <v>266</v>
      </c>
      <c r="J105" s="109">
        <f t="shared" ca="1" si="1"/>
        <v>2.8410958904109589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8">
        <v>42109</v>
      </c>
      <c r="G106" s="34">
        <v>28</v>
      </c>
      <c r="H106" s="7" t="s">
        <v>168</v>
      </c>
      <c r="I106" s="7" t="s">
        <v>266</v>
      </c>
      <c r="J106" s="109">
        <f t="shared" ca="1" si="1"/>
        <v>2.8410958904109589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7">
        <v>42193</v>
      </c>
      <c r="G107" s="118">
        <v>108</v>
      </c>
      <c r="H107" s="7" t="s">
        <v>168</v>
      </c>
      <c r="I107" s="118" t="s">
        <v>193</v>
      </c>
      <c r="J107" s="119">
        <f t="shared" ca="1" si="1"/>
        <v>2.6109589041095891</v>
      </c>
    </row>
    <row r="108" spans="2:10">
      <c r="B108" s="110">
        <v>100</v>
      </c>
      <c r="C108" s="111" t="s">
        <v>286</v>
      </c>
      <c r="D108" s="110" t="s">
        <v>199</v>
      </c>
      <c r="E108" s="110" t="s">
        <v>167</v>
      </c>
      <c r="F108" s="112">
        <v>42193</v>
      </c>
      <c r="G108" s="110">
        <v>113</v>
      </c>
      <c r="H108" s="110" t="s">
        <v>168</v>
      </c>
      <c r="I108" s="110" t="s">
        <v>214</v>
      </c>
      <c r="J108" s="113">
        <f t="shared" ca="1" si="1"/>
        <v>2.6109589041095891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8">
        <v>42338</v>
      </c>
      <c r="G109" s="34">
        <v>118</v>
      </c>
      <c r="H109" s="7" t="s">
        <v>168</v>
      </c>
      <c r="I109" s="7" t="s">
        <v>193</v>
      </c>
      <c r="J109" s="119">
        <f t="shared" ca="1" si="1"/>
        <v>2.2136986301369861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8">
        <v>42349</v>
      </c>
      <c r="G110" s="34">
        <v>113</v>
      </c>
      <c r="H110" s="7" t="s">
        <v>168</v>
      </c>
      <c r="I110" s="7" t="s">
        <v>169</v>
      </c>
      <c r="J110" s="119">
        <f t="shared" ca="1" si="1"/>
        <v>2.1835616438356165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8">
        <v>42349</v>
      </c>
      <c r="G111" s="34">
        <v>137</v>
      </c>
      <c r="H111" s="7" t="s">
        <v>168</v>
      </c>
      <c r="I111" s="7" t="s">
        <v>180</v>
      </c>
      <c r="J111" s="119">
        <f t="shared" ca="1" si="1"/>
        <v>2.1835616438356165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8">
        <v>42368</v>
      </c>
      <c r="G112" s="34">
        <v>149</v>
      </c>
      <c r="H112" s="7" t="s">
        <v>168</v>
      </c>
      <c r="I112" s="7" t="s">
        <v>173</v>
      </c>
      <c r="J112" s="119">
        <f t="shared" ca="1" si="1"/>
        <v>2.1315068493150684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8">
        <v>42368</v>
      </c>
      <c r="G113" s="34">
        <v>56</v>
      </c>
      <c r="H113" s="7" t="s">
        <v>168</v>
      </c>
      <c r="I113" s="7" t="s">
        <v>191</v>
      </c>
      <c r="J113" s="119">
        <f t="shared" ca="1" si="1"/>
        <v>2.1315068493150684</v>
      </c>
    </row>
    <row r="114" spans="2:10">
      <c r="B114" s="110">
        <v>106</v>
      </c>
      <c r="C114" s="111" t="s">
        <v>223</v>
      </c>
      <c r="D114" s="110" t="s">
        <v>178</v>
      </c>
      <c r="E114" s="110" t="s">
        <v>167</v>
      </c>
      <c r="F114" s="112">
        <v>42368</v>
      </c>
      <c r="G114" s="110">
        <v>58</v>
      </c>
      <c r="H114" s="110" t="s">
        <v>168</v>
      </c>
      <c r="I114" s="110" t="s">
        <v>176</v>
      </c>
      <c r="J114" s="113">
        <f t="shared" ca="1" si="1"/>
        <v>2.1315068493150684</v>
      </c>
    </row>
    <row r="115" spans="2:10">
      <c r="B115" s="120">
        <v>107</v>
      </c>
      <c r="C115" s="3" t="s">
        <v>291</v>
      </c>
      <c r="D115" s="120" t="s">
        <v>201</v>
      </c>
      <c r="E115" s="7" t="s">
        <v>183</v>
      </c>
      <c r="F115" s="117">
        <v>42461</v>
      </c>
      <c r="G115" s="120">
        <v>66</v>
      </c>
      <c r="H115" s="120" t="s">
        <v>168</v>
      </c>
      <c r="I115" s="120" t="s">
        <v>241</v>
      </c>
      <c r="J115" s="119">
        <f t="shared" ca="1" si="1"/>
        <v>1.8767123287671232</v>
      </c>
    </row>
    <row r="116" spans="2:10">
      <c r="B116" s="120">
        <v>108</v>
      </c>
      <c r="C116" s="3" t="s">
        <v>292</v>
      </c>
      <c r="D116" s="7" t="s">
        <v>166</v>
      </c>
      <c r="E116" s="7" t="s">
        <v>183</v>
      </c>
      <c r="F116" s="117">
        <v>42461</v>
      </c>
      <c r="G116" s="120">
        <v>98</v>
      </c>
      <c r="H116" s="120" t="s">
        <v>168</v>
      </c>
      <c r="I116" s="120" t="s">
        <v>180</v>
      </c>
      <c r="J116" s="119">
        <f t="shared" ca="1" si="1"/>
        <v>1.8767123287671232</v>
      </c>
    </row>
    <row r="117" spans="2:10">
      <c r="B117" s="120">
        <v>109</v>
      </c>
      <c r="C117" s="3" t="s">
        <v>293</v>
      </c>
      <c r="D117" s="120" t="s">
        <v>201</v>
      </c>
      <c r="E117" s="120" t="s">
        <v>167</v>
      </c>
      <c r="F117" s="117">
        <v>42461</v>
      </c>
      <c r="G117" s="120">
        <v>128</v>
      </c>
      <c r="H117" s="120" t="s">
        <v>168</v>
      </c>
      <c r="I117" s="120" t="s">
        <v>171</v>
      </c>
      <c r="J117" s="119">
        <f t="shared" ca="1" si="1"/>
        <v>1.8767123287671232</v>
      </c>
    </row>
    <row r="118" spans="2:10">
      <c r="B118" s="120">
        <v>110</v>
      </c>
      <c r="C118" s="3" t="s">
        <v>294</v>
      </c>
      <c r="D118" s="7" t="s">
        <v>166</v>
      </c>
      <c r="E118" s="7" t="s">
        <v>183</v>
      </c>
      <c r="F118" s="117">
        <v>42552</v>
      </c>
      <c r="G118" s="120">
        <v>112</v>
      </c>
      <c r="H118" s="120" t="s">
        <v>168</v>
      </c>
      <c r="I118" s="120" t="s">
        <v>180</v>
      </c>
      <c r="J118" s="119">
        <f t="shared" ca="1" si="1"/>
        <v>1.6273972602739726</v>
      </c>
    </row>
    <row r="119" spans="2:10">
      <c r="B119" s="120">
        <v>111</v>
      </c>
      <c r="C119" s="3" t="s">
        <v>295</v>
      </c>
      <c r="D119" s="120" t="s">
        <v>166</v>
      </c>
      <c r="E119" s="120" t="s">
        <v>167</v>
      </c>
      <c r="F119" s="117">
        <v>42552</v>
      </c>
      <c r="G119" s="120">
        <v>113</v>
      </c>
      <c r="H119" s="120" t="s">
        <v>168</v>
      </c>
      <c r="I119" s="120" t="s">
        <v>184</v>
      </c>
      <c r="J119" s="119">
        <f t="shared" ca="1" si="1"/>
        <v>1.6273972602739726</v>
      </c>
    </row>
    <row r="120" spans="2:10">
      <c r="B120" s="120">
        <v>112</v>
      </c>
      <c r="C120" s="3" t="s">
        <v>296</v>
      </c>
      <c r="D120" s="7" t="s">
        <v>178</v>
      </c>
      <c r="E120" s="7" t="s">
        <v>183</v>
      </c>
      <c r="F120" s="117">
        <v>42570</v>
      </c>
      <c r="G120" s="120">
        <v>79</v>
      </c>
      <c r="H120" s="120" t="s">
        <v>168</v>
      </c>
      <c r="I120" s="120" t="s">
        <v>203</v>
      </c>
      <c r="J120" s="119">
        <f t="shared" ca="1" si="1"/>
        <v>1.5780821917808219</v>
      </c>
    </row>
    <row r="121" spans="2:10">
      <c r="B121" s="120">
        <v>113</v>
      </c>
      <c r="C121" s="3" t="s">
        <v>297</v>
      </c>
      <c r="D121" s="7" t="s">
        <v>166</v>
      </c>
      <c r="E121" s="7" t="s">
        <v>189</v>
      </c>
      <c r="F121" s="117">
        <v>42583</v>
      </c>
      <c r="G121" s="120">
        <v>142</v>
      </c>
      <c r="H121" s="120" t="s">
        <v>298</v>
      </c>
      <c r="I121" s="120" t="s">
        <v>298</v>
      </c>
      <c r="J121" s="119">
        <f t="shared" ca="1" si="1"/>
        <v>1.5424657534246575</v>
      </c>
    </row>
    <row r="122" spans="2:10">
      <c r="B122" s="120">
        <v>114</v>
      </c>
      <c r="C122" s="3" t="s">
        <v>299</v>
      </c>
      <c r="D122" s="7" t="s">
        <v>201</v>
      </c>
      <c r="E122" s="7" t="s">
        <v>183</v>
      </c>
      <c r="F122" s="117">
        <v>42614</v>
      </c>
      <c r="G122" s="120">
        <v>92</v>
      </c>
      <c r="H122" s="120" t="s">
        <v>168</v>
      </c>
      <c r="I122" s="120" t="s">
        <v>205</v>
      </c>
      <c r="J122" s="119">
        <f t="shared" ca="1" si="1"/>
        <v>1.4575342465753425</v>
      </c>
    </row>
    <row r="123" spans="2:10">
      <c r="B123" s="120">
        <v>115</v>
      </c>
      <c r="C123" s="3" t="s">
        <v>300</v>
      </c>
      <c r="D123" s="7" t="s">
        <v>166</v>
      </c>
      <c r="E123" s="7" t="s">
        <v>167</v>
      </c>
      <c r="F123" s="117">
        <v>42614</v>
      </c>
      <c r="G123" s="120">
        <v>113</v>
      </c>
      <c r="H123" s="120" t="s">
        <v>168</v>
      </c>
      <c r="I123" s="120" t="s">
        <v>203</v>
      </c>
      <c r="J123" s="119">
        <f t="shared" ca="1" si="1"/>
        <v>1.4575342465753425</v>
      </c>
    </row>
    <row r="124" spans="2:10">
      <c r="B124" s="120">
        <v>116</v>
      </c>
      <c r="C124" s="3" t="s">
        <v>301</v>
      </c>
      <c r="D124" s="7" t="s">
        <v>166</v>
      </c>
      <c r="E124" s="7" t="s">
        <v>183</v>
      </c>
      <c r="F124" s="117">
        <v>42689</v>
      </c>
      <c r="G124" s="120">
        <v>114</v>
      </c>
      <c r="H124" s="120" t="s">
        <v>168</v>
      </c>
      <c r="I124" s="120" t="s">
        <v>219</v>
      </c>
      <c r="J124" s="119">
        <f t="shared" ca="1" si="1"/>
        <v>1.252054794520548</v>
      </c>
    </row>
    <row r="125" spans="2:10">
      <c r="B125" s="120">
        <v>117</v>
      </c>
      <c r="C125" s="3" t="s">
        <v>302</v>
      </c>
      <c r="D125" s="7" t="s">
        <v>199</v>
      </c>
      <c r="E125" s="7" t="s">
        <v>179</v>
      </c>
      <c r="F125" s="117">
        <v>42718</v>
      </c>
      <c r="G125" s="120">
        <v>144</v>
      </c>
      <c r="H125" s="120" t="s">
        <v>168</v>
      </c>
      <c r="I125" s="120" t="s">
        <v>205</v>
      </c>
      <c r="J125" s="119">
        <f t="shared" ca="1" si="1"/>
        <v>1.1726027397260275</v>
      </c>
    </row>
    <row r="126" spans="2:10">
      <c r="B126" s="120">
        <v>118</v>
      </c>
      <c r="C126" s="3" t="s">
        <v>303</v>
      </c>
      <c r="D126" s="7" t="s">
        <v>199</v>
      </c>
      <c r="E126" s="7" t="s">
        <v>167</v>
      </c>
      <c r="F126" s="117">
        <v>42718</v>
      </c>
      <c r="G126" s="120">
        <v>120</v>
      </c>
      <c r="H126" s="120" t="s">
        <v>268</v>
      </c>
      <c r="I126" s="120" t="s">
        <v>268</v>
      </c>
      <c r="J126" s="119">
        <f t="shared" ca="1" si="1"/>
        <v>1.1726027397260275</v>
      </c>
    </row>
    <row r="127" spans="2:10">
      <c r="B127" s="120">
        <v>119</v>
      </c>
      <c r="C127" s="3" t="s">
        <v>303</v>
      </c>
      <c r="D127" s="7" t="s">
        <v>201</v>
      </c>
      <c r="E127" s="7" t="s">
        <v>167</v>
      </c>
      <c r="F127" s="117">
        <v>42718</v>
      </c>
      <c r="G127" s="120">
        <v>116</v>
      </c>
      <c r="H127" s="120" t="s">
        <v>268</v>
      </c>
      <c r="I127" s="120" t="s">
        <v>268</v>
      </c>
      <c r="J127" s="119">
        <f t="shared" ca="1" si="1"/>
        <v>1.1726027397260275</v>
      </c>
    </row>
    <row r="128" spans="2:10">
      <c r="B128" s="120">
        <v>120</v>
      </c>
      <c r="C128" s="3" t="s">
        <v>304</v>
      </c>
      <c r="D128" s="7" t="s">
        <v>166</v>
      </c>
      <c r="E128" s="7" t="s">
        <v>167</v>
      </c>
      <c r="F128" s="117">
        <v>42720</v>
      </c>
      <c r="G128" s="120">
        <v>127</v>
      </c>
      <c r="H128" s="120" t="s">
        <v>168</v>
      </c>
      <c r="I128" s="120" t="s">
        <v>180</v>
      </c>
      <c r="J128" s="119">
        <f t="shared" ca="1" si="1"/>
        <v>1.167123287671233</v>
      </c>
    </row>
    <row r="129" spans="2:10">
      <c r="B129" s="120">
        <v>121</v>
      </c>
      <c r="C129" s="3" t="s">
        <v>305</v>
      </c>
      <c r="D129" s="7" t="s">
        <v>201</v>
      </c>
      <c r="E129" s="7" t="s">
        <v>189</v>
      </c>
      <c r="F129" s="117">
        <v>42724</v>
      </c>
      <c r="G129" s="120">
        <v>106</v>
      </c>
      <c r="H129" s="120" t="s">
        <v>168</v>
      </c>
      <c r="I129" s="120" t="s">
        <v>238</v>
      </c>
      <c r="J129" s="119">
        <f t="shared" ca="1" si="1"/>
        <v>1.1561643835616437</v>
      </c>
    </row>
    <row r="130" spans="2:10">
      <c r="B130" s="120">
        <v>122</v>
      </c>
      <c r="C130" s="3" t="s">
        <v>306</v>
      </c>
      <c r="D130" s="7" t="s">
        <v>178</v>
      </c>
      <c r="E130" s="7" t="s">
        <v>167</v>
      </c>
      <c r="F130" s="117">
        <v>42726</v>
      </c>
      <c r="G130" s="120">
        <v>44</v>
      </c>
      <c r="H130" s="120" t="s">
        <v>168</v>
      </c>
      <c r="I130" s="120" t="s">
        <v>174</v>
      </c>
      <c r="J130" s="119">
        <f t="shared" ca="1" si="1"/>
        <v>1.1506849315068493</v>
      </c>
    </row>
    <row r="131" spans="2:10">
      <c r="B131" s="110">
        <v>123</v>
      </c>
      <c r="C131" s="111" t="s">
        <v>307</v>
      </c>
      <c r="D131" s="110" t="s">
        <v>206</v>
      </c>
      <c r="E131" s="110" t="s">
        <v>179</v>
      </c>
      <c r="F131" s="112">
        <v>42726</v>
      </c>
      <c r="G131" s="110">
        <v>44</v>
      </c>
      <c r="H131" s="110" t="s">
        <v>168</v>
      </c>
      <c r="I131" s="110" t="s">
        <v>180</v>
      </c>
      <c r="J131" s="113">
        <f t="shared" ca="1" si="1"/>
        <v>1.1506849315068493</v>
      </c>
    </row>
    <row r="132" spans="2:10">
      <c r="B132" s="120">
        <v>124</v>
      </c>
      <c r="C132" s="3" t="s">
        <v>308</v>
      </c>
      <c r="D132" s="7" t="s">
        <v>166</v>
      </c>
      <c r="E132" s="7" t="s">
        <v>183</v>
      </c>
      <c r="F132" s="117">
        <v>42736</v>
      </c>
      <c r="G132" s="120">
        <v>127</v>
      </c>
      <c r="H132" s="120" t="s">
        <v>168</v>
      </c>
      <c r="I132" s="120" t="s">
        <v>176</v>
      </c>
      <c r="J132" s="119">
        <f t="shared" ca="1" si="1"/>
        <v>1.1232876712328768</v>
      </c>
    </row>
    <row r="133" spans="2:10">
      <c r="B133" s="120">
        <v>125</v>
      </c>
      <c r="C133" s="3" t="s">
        <v>309</v>
      </c>
      <c r="D133" s="7" t="s">
        <v>201</v>
      </c>
      <c r="E133" s="7" t="s">
        <v>183</v>
      </c>
      <c r="F133" s="117">
        <v>42856</v>
      </c>
      <c r="G133" s="120">
        <v>122</v>
      </c>
      <c r="H133" s="120" t="s">
        <v>168</v>
      </c>
      <c r="I133" s="120" t="s">
        <v>171</v>
      </c>
      <c r="J133" s="119">
        <f t="shared" ca="1" si="1"/>
        <v>0.79452054794520544</v>
      </c>
    </row>
    <row r="134" spans="2:10">
      <c r="B134" s="120">
        <f>B133+1</f>
        <v>126</v>
      </c>
      <c r="C134" s="3" t="s">
        <v>221</v>
      </c>
      <c r="D134" s="120" t="s">
        <v>201</v>
      </c>
      <c r="E134" s="120" t="s">
        <v>189</v>
      </c>
      <c r="F134" s="117">
        <v>42917</v>
      </c>
      <c r="G134" s="120">
        <v>122</v>
      </c>
      <c r="H134" s="120" t="s">
        <v>168</v>
      </c>
      <c r="I134" s="120" t="s">
        <v>181</v>
      </c>
      <c r="J134" s="119">
        <f ca="1">(TODAY()-F134)/365</f>
        <v>0.62739726027397258</v>
      </c>
    </row>
    <row r="135" spans="2:10">
      <c r="B135" s="120">
        <f t="shared" ref="B135" si="2">B134+1</f>
        <v>127</v>
      </c>
      <c r="C135" s="3" t="s">
        <v>310</v>
      </c>
      <c r="D135" s="120" t="s">
        <v>311</v>
      </c>
      <c r="E135" s="120" t="s">
        <v>189</v>
      </c>
      <c r="F135" s="117">
        <v>42917</v>
      </c>
      <c r="G135" s="120">
        <v>127</v>
      </c>
      <c r="H135" s="120" t="s">
        <v>168</v>
      </c>
      <c r="I135" s="120" t="s">
        <v>184</v>
      </c>
      <c r="J135" s="119">
        <f t="shared" ca="1" si="1"/>
        <v>0.62739726027397258</v>
      </c>
    </row>
    <row r="136" spans="2:10">
      <c r="B136" s="120"/>
      <c r="C136" s="3" t="s">
        <v>312</v>
      </c>
      <c r="D136" s="120" t="s">
        <v>311</v>
      </c>
      <c r="E136" s="120" t="s">
        <v>189</v>
      </c>
      <c r="F136" s="117">
        <v>42917</v>
      </c>
      <c r="G136" s="120">
        <v>42</v>
      </c>
      <c r="H136" s="120" t="s">
        <v>168</v>
      </c>
      <c r="I136" s="120" t="s">
        <v>238</v>
      </c>
      <c r="J136" s="119">
        <f ca="1">(TODAY()-F136)/365</f>
        <v>0.62739726027397258</v>
      </c>
    </row>
    <row r="137" spans="2:10">
      <c r="B137" s="120">
        <f>B135+1</f>
        <v>128</v>
      </c>
      <c r="C137" s="3" t="s">
        <v>313</v>
      </c>
      <c r="D137" s="120" t="s">
        <v>314</v>
      </c>
      <c r="E137" s="120" t="s">
        <v>167</v>
      </c>
      <c r="F137" s="117">
        <v>42917</v>
      </c>
      <c r="G137" s="120">
        <v>126</v>
      </c>
      <c r="H137" s="120" t="s">
        <v>168</v>
      </c>
      <c r="I137" s="120" t="s">
        <v>193</v>
      </c>
      <c r="J137" s="119">
        <f t="shared" ca="1" si="1"/>
        <v>0.62739726027397258</v>
      </c>
    </row>
    <row r="138" spans="2:10" ht="13.5">
      <c r="B138" s="120">
        <f>B137+1</f>
        <v>129</v>
      </c>
      <c r="C138" s="3" t="s">
        <v>315</v>
      </c>
      <c r="D138" s="120" t="s">
        <v>314</v>
      </c>
      <c r="E138" s="120" t="s">
        <v>167</v>
      </c>
      <c r="F138" s="121">
        <v>42979</v>
      </c>
      <c r="G138" s="122">
        <v>141</v>
      </c>
      <c r="H138" s="120" t="s">
        <v>268</v>
      </c>
      <c r="I138" s="7" t="s">
        <v>315</v>
      </c>
      <c r="J138" s="119">
        <f t="shared" ca="1" si="1"/>
        <v>0.45753424657534247</v>
      </c>
    </row>
    <row r="139" spans="2:10" ht="13.5">
      <c r="B139" s="120">
        <f>B138+1</f>
        <v>130</v>
      </c>
      <c r="C139" s="3" t="s">
        <v>316</v>
      </c>
      <c r="D139" s="120" t="s">
        <v>201</v>
      </c>
      <c r="E139" s="120" t="s">
        <v>183</v>
      </c>
      <c r="F139" s="121">
        <v>42979</v>
      </c>
      <c r="G139" s="122">
        <v>105</v>
      </c>
      <c r="H139" s="120" t="s">
        <v>168</v>
      </c>
      <c r="I139" s="7" t="s">
        <v>262</v>
      </c>
      <c r="J139" s="119">
        <f t="shared" ref="J139:J145" ca="1" si="3">(TODAY()-F139)/365</f>
        <v>0.45753424657534247</v>
      </c>
    </row>
    <row r="140" spans="2:10" ht="13.5">
      <c r="B140" s="120">
        <f t="shared" ref="B140:B145" si="4">B139+1</f>
        <v>131</v>
      </c>
      <c r="C140" s="3" t="s">
        <v>230</v>
      </c>
      <c r="D140" s="120" t="s">
        <v>311</v>
      </c>
      <c r="E140" s="120" t="s">
        <v>189</v>
      </c>
      <c r="F140" s="127">
        <v>43070</v>
      </c>
      <c r="G140" s="122">
        <v>120</v>
      </c>
      <c r="H140" s="120" t="s">
        <v>168</v>
      </c>
      <c r="I140" s="120" t="s">
        <v>203</v>
      </c>
      <c r="J140" s="119">
        <f t="shared" ca="1" si="3"/>
        <v>0.20821917808219179</v>
      </c>
    </row>
    <row r="141" spans="2:10" ht="13.5">
      <c r="B141" s="120">
        <f t="shared" si="4"/>
        <v>132</v>
      </c>
      <c r="C141" s="3" t="s">
        <v>318</v>
      </c>
      <c r="D141" s="120" t="s">
        <v>201</v>
      </c>
      <c r="E141" s="120" t="s">
        <v>189</v>
      </c>
      <c r="F141" s="127">
        <v>43070</v>
      </c>
      <c r="G141" s="122">
        <v>137</v>
      </c>
      <c r="H141" s="120" t="s">
        <v>168</v>
      </c>
      <c r="I141" s="120" t="s">
        <v>176</v>
      </c>
      <c r="J141" s="119">
        <f t="shared" ca="1" si="3"/>
        <v>0.20821917808219179</v>
      </c>
    </row>
    <row r="142" spans="2:10" ht="13.5">
      <c r="B142" s="120">
        <f t="shared" si="4"/>
        <v>133</v>
      </c>
      <c r="C142" s="3" t="s">
        <v>319</v>
      </c>
      <c r="D142" s="120" t="s">
        <v>311</v>
      </c>
      <c r="E142" s="120" t="s">
        <v>183</v>
      </c>
      <c r="F142" s="127">
        <v>43070</v>
      </c>
      <c r="G142" s="122">
        <v>130</v>
      </c>
      <c r="H142" s="120" t="s">
        <v>168</v>
      </c>
      <c r="I142" s="120" t="s">
        <v>173</v>
      </c>
      <c r="J142" s="119">
        <f t="shared" ca="1" si="3"/>
        <v>0.20821917808219179</v>
      </c>
    </row>
    <row r="143" spans="2:10" ht="13.5">
      <c r="B143" s="120">
        <f t="shared" si="4"/>
        <v>134</v>
      </c>
      <c r="C143" s="3" t="s">
        <v>262</v>
      </c>
      <c r="D143" s="120" t="s">
        <v>206</v>
      </c>
      <c r="E143" s="120" t="s">
        <v>189</v>
      </c>
      <c r="F143" s="127">
        <v>43070</v>
      </c>
      <c r="G143" s="122">
        <v>103</v>
      </c>
      <c r="H143" s="120" t="s">
        <v>168</v>
      </c>
      <c r="I143" s="120" t="s">
        <v>262</v>
      </c>
      <c r="J143" s="119">
        <f t="shared" ca="1" si="3"/>
        <v>0.20821917808219179</v>
      </c>
    </row>
    <row r="144" spans="2:10">
      <c r="B144" s="120">
        <f t="shared" si="4"/>
        <v>135</v>
      </c>
      <c r="C144" s="1" t="s">
        <v>318</v>
      </c>
      <c r="D144" s="120" t="s">
        <v>199</v>
      </c>
      <c r="E144" s="120" t="s">
        <v>189</v>
      </c>
      <c r="F144" s="117">
        <v>43070</v>
      </c>
      <c r="G144" s="120">
        <v>132</v>
      </c>
      <c r="H144" s="120" t="s">
        <v>168</v>
      </c>
      <c r="I144" s="120" t="s">
        <v>176</v>
      </c>
      <c r="J144" s="119">
        <f t="shared" ca="1" si="3"/>
        <v>0.20821917808219179</v>
      </c>
    </row>
    <row r="145" spans="1:21" ht="13.5">
      <c r="B145" s="114">
        <f t="shared" si="4"/>
        <v>136</v>
      </c>
      <c r="C145" s="2" t="s">
        <v>320</v>
      </c>
      <c r="D145" s="114" t="s">
        <v>311</v>
      </c>
      <c r="E145" s="114" t="s">
        <v>183</v>
      </c>
      <c r="F145" s="123">
        <v>43101</v>
      </c>
      <c r="G145" s="124">
        <v>125</v>
      </c>
      <c r="H145" s="114" t="s">
        <v>168</v>
      </c>
      <c r="I145" s="114" t="s">
        <v>321</v>
      </c>
      <c r="J145" s="125">
        <f t="shared" ca="1" si="3"/>
        <v>0.12328767123287671</v>
      </c>
    </row>
    <row r="146" spans="1:21">
      <c r="B146" s="120"/>
      <c r="C146" s="3"/>
      <c r="D146" s="120"/>
      <c r="E146" s="120"/>
      <c r="F146" s="117"/>
      <c r="G146" s="120"/>
      <c r="H146" s="120"/>
      <c r="I146" s="120"/>
      <c r="J146" s="119"/>
    </row>
    <row r="147" spans="1:21">
      <c r="B147" s="120"/>
      <c r="C147" s="3"/>
      <c r="D147" s="120"/>
      <c r="E147" s="120"/>
      <c r="F147" s="117"/>
      <c r="G147" s="120"/>
      <c r="H147" s="120"/>
      <c r="I147" s="120"/>
      <c r="J147" s="119"/>
    </row>
    <row r="148" spans="1:21">
      <c r="B148" s="120"/>
      <c r="C148" s="3"/>
      <c r="D148" s="120"/>
      <c r="E148" s="120"/>
      <c r="F148" s="117"/>
      <c r="G148" s="120"/>
      <c r="H148" s="120"/>
      <c r="I148" s="120"/>
      <c r="J148" s="119"/>
    </row>
    <row r="149" spans="1:21" hidden="1">
      <c r="B149" s="120"/>
      <c r="C149" s="3"/>
      <c r="D149" s="120"/>
      <c r="E149" s="120"/>
      <c r="F149" s="117"/>
      <c r="G149" s="120"/>
      <c r="H149" s="120"/>
      <c r="I149" s="120"/>
      <c r="J149" s="119"/>
    </row>
    <row r="150" spans="1:21" hidden="1">
      <c r="B150" s="120"/>
      <c r="C150" s="3"/>
      <c r="D150" s="120"/>
      <c r="E150" s="120"/>
      <c r="F150" s="117"/>
      <c r="G150" s="120"/>
      <c r="H150" s="120"/>
      <c r="I150" s="120"/>
      <c r="J150" s="119"/>
    </row>
    <row r="151" spans="1:21" hidden="1">
      <c r="B151" s="120"/>
      <c r="C151" s="3"/>
      <c r="D151" s="120"/>
      <c r="E151" s="120"/>
      <c r="F151" s="117"/>
      <c r="G151" s="120"/>
      <c r="H151" s="120"/>
      <c r="I151" s="120"/>
      <c r="J151" s="119"/>
    </row>
    <row r="152" spans="1:21" hidden="1">
      <c r="B152" s="120"/>
      <c r="C152" s="3"/>
      <c r="D152" s="120"/>
      <c r="E152" s="120"/>
      <c r="F152" s="117"/>
      <c r="G152" s="120"/>
      <c r="H152" s="120"/>
      <c r="I152" s="120"/>
      <c r="J152" s="119"/>
    </row>
    <row r="153" spans="1:21" hidden="1">
      <c r="B153" s="120"/>
      <c r="C153" s="3"/>
      <c r="D153" s="120"/>
      <c r="E153" s="120"/>
      <c r="F153" s="117"/>
      <c r="G153" s="120"/>
      <c r="H153" s="120"/>
      <c r="I153" s="120"/>
      <c r="J153" s="119"/>
    </row>
    <row r="154" spans="1:21" hidden="1"/>
    <row r="155" spans="1:2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hidden="1" customHeight="1"/>
    <row r="163" spans="1:21" ht="12.75" hidden="1" customHeight="1"/>
    <row r="164" spans="1:21" ht="12.75" hidden="1" customHeight="1"/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2018-02-15T19:48:16Z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183003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