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/>
</workbook>
</file>

<file path=xl/calcChain.xml><?xml version="1.0" encoding="utf-8"?>
<calcChain xmlns="http://schemas.openxmlformats.org/spreadsheetml/2006/main"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B95" i="14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J94" i="14"/>
  <c r="J93" i="14"/>
  <c r="J92" i="14"/>
  <c r="J91" i="14"/>
  <c r="J90" i="14"/>
  <c r="J89" i="14"/>
  <c r="J88" i="14"/>
  <c r="J87" i="14"/>
  <c r="J86" i="14"/>
  <c r="J85" i="14"/>
  <c r="J84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J83" i="14"/>
  <c r="J82" i="14"/>
  <c r="J81" i="14"/>
  <c r="J80" i="14"/>
  <c r="J79" i="14"/>
  <c r="J78" i="14"/>
  <c r="J77" i="14"/>
  <c r="J76" i="14"/>
  <c r="J75" i="14"/>
  <c r="J74" i="14"/>
  <c r="G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<sst xmlns="http://schemas.openxmlformats.org/spreadsheetml/2006/main" count="726" uniqueCount="273">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</sst>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71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39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21</xdr:col>
      <xdr:colOff>-1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1135" y="0"/>
          <a:ext cx="21820415" cy="69340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21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21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21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109</xdr:row>
      <xdr:rowOff>33618</xdr:rowOff>
    </xdr:from>
    <xdr:to>
      <xdr:col>10</xdr:col>
      <xdr:colOff>0</xdr:colOff>
      <xdr:row>115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7676" y="17921568"/>
          <a:ext cx="93221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110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180661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110</xdr:row>
      <xdr:rowOff>80122</xdr:rowOff>
    </xdr:from>
    <xdr:to>
      <xdr:col>10</xdr:col>
      <xdr:colOff>0</xdr:colOff>
      <xdr:row>115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382061" y="18129997"/>
          <a:ext cx="5847789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259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230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showGridLines="0" zoomScale="70" zoomScaleNormal="70" workbookViewId="0"/>
  </sheetViews>
  <sheetFormatPr baseColWidth="10" defaultColWidth="0" defaultRowHeight="12.75" custom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0" width="19.28515625" style="4" customWidth="1"/>
    <col min="21" max="21" width="0.7109375" style="4" customWidth="1"/>
    <col min="22" max="29" width="0" style="4" hidden="1" customWidth="1"/>
    <col min="30" max="16383" width="12.85546875" style="4" hidden="1"/>
    <col min="16384" max="16384" width="8.5703125" style="4" hidden="1" customWidth="1"/>
  </cols>
  <sheetData>
    <row r="1" spans="2:27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7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7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</row>
    <row r="4" spans="2:27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</row>
    <row r="6" spans="2:27" ht="45" customHeight="1" thickBot="1">
      <c r="B6" s="6" t="s">
        <v>245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7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7">
      <c r="B8" s="52" t="s">
        <v>246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27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27">
      <c r="B10" s="4" t="s">
        <v>247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</row>
    <row r="11" spans="2:27">
      <c r="B11" s="4" t="s">
        <v>248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</row>
    <row r="12" spans="2:27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</row>
    <row r="13" spans="2:27">
      <c r="B13" s="4" t="s">
        <v>249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</row>
    <row r="14" spans="2:27">
      <c r="B14" s="4" t="s">
        <v>250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</row>
    <row r="15" spans="2:27">
      <c r="B15" s="3" t="s">
        <v>251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</row>
    <row r="16" spans="2:27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</row>
    <row r="17" spans="2:20">
      <c r="B17" s="52" t="s">
        <v>256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</row>
    <row r="18" spans="2:20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</row>
    <row r="19" spans="2:20">
      <c r="B19" s="4" t="s">
        <v>247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</row>
    <row r="20" spans="2:20">
      <c r="B20" s="4" t="s">
        <v>248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</row>
    <row r="21" spans="2:20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</row>
    <row r="22" spans="2:20">
      <c r="B22" s="4" t="s">
        <v>249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</row>
    <row r="23" spans="2:20">
      <c r="B23" s="4" t="s">
        <v>250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</row>
    <row r="24" spans="2:20">
      <c r="B24" s="3" t="s">
        <v>251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</row>
    <row r="25" spans="2:20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</row>
    <row r="26" spans="2:20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</row>
    <row r="27" spans="2:20">
      <c r="B27" s="52" t="s">
        <v>252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</row>
    <row r="28" spans="2:20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</row>
    <row r="29" spans="2:20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</row>
    <row r="30" spans="2:20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</row>
    <row r="31" spans="2:20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</row>
    <row r="32" spans="2:20">
      <c r="B32" s="4" t="s">
        <v>253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</row>
    <row r="33" spans="1:21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</row>
    <row r="34" spans="1:21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</row>
    <row r="35" spans="1:21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</row>
    <row r="36" spans="1:21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</row>
    <row r="37" spans="1:21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108557.37646457576</v>
      </c>
      <c r="P37" s="87">
        <v>129384.18502824396</v>
      </c>
      <c r="Q37" s="87">
        <v>123606.86863548515</v>
      </c>
      <c r="R37" s="87">
        <v>457218.01577233162</v>
      </c>
      <c r="S37" s="98">
        <v>118770.34111097065</v>
      </c>
      <c r="T37" s="98">
        <v>147361.89899202084</v>
      </c>
    </row>
    <row r="38" spans="1:21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</row>
    <row r="39" spans="1:21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</row>
    <row r="40" spans="1:21">
      <c r="B40" s="4" t="s">
        <v>254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</row>
    <row r="41" spans="1:21" s="83" customFormat="1">
      <c r="B41" s="83" t="s">
        <v>255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</row>
    <row r="42" spans="1:21" s="83" customFormat="1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1:21" s="83" customFormat="1">
      <c r="B43" s="4" t="s">
        <v>257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14579.619119121689</v>
      </c>
      <c r="O43" s="87">
        <v>32003.258000000002</v>
      </c>
      <c r="P43" s="87">
        <v>40020.325407223769</v>
      </c>
      <c r="Q43" s="87">
        <v>42206.533159938452</v>
      </c>
      <c r="R43" s="87">
        <v>125035.89773902611</v>
      </c>
      <c r="S43" s="98">
        <v>37337.019696016789</v>
      </c>
      <c r="T43" s="98">
        <v>59766.601000000002</v>
      </c>
    </row>
    <row r="44" spans="1:21" s="83" customFormat="1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</row>
    <row r="45" spans="1:21" s="83" customFormat="1">
      <c r="B45" s="3" t="s">
        <v>260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5.2995317505555778E-2</v>
      </c>
      <c r="O45" s="95">
        <v>0.1026100555184298</v>
      </c>
      <c r="P45" s="95">
        <v>0.14546949644588877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showRowColHeaders="0" zoomScale="70" zoomScaleNormal="70" workbookViewId="0"/>
  </sheetViews>
  <sheetFormatPr baseColWidth="10" defaultColWidth="0" defaultRowHeight="12.75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0" width="19.28515625" style="4" customWidth="1"/>
    <col min="21" max="21" width="3.140625" style="4" customWidth="1"/>
    <col min="22" max="29" width="0" style="4" hidden="1" customWidth="1"/>
    <col min="30" max="31" width="12.85546875" style="4" hidden="1" customWidth="1"/>
    <col min="32" max="16384" width="12.85546875" style="4" hidden="1"/>
  </cols>
  <sheetData>
    <row r="1" spans="2:27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7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7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</row>
    <row r="4" spans="2:27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</row>
    <row r="6" spans="2:27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266</v>
      </c>
      <c r="T6" s="104" t="s">
        <v>269</v>
      </c>
    </row>
    <row r="7" spans="2:27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7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27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</row>
    <row r="10" spans="2:27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</row>
    <row r="11" spans="2:27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</row>
    <row r="12" spans="2:27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</row>
    <row r="13" spans="2:27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</row>
    <row r="14" spans="2:27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</row>
    <row r="15" spans="2:27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</row>
    <row r="16" spans="2:27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</row>
    <row r="17" spans="2:29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294267.45373115526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</row>
    <row r="18" spans="2:29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</row>
    <row r="19" spans="2:29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</row>
    <row r="20" spans="2:29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</row>
    <row r="21" spans="2:29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</row>
    <row r="22" spans="2:29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</row>
    <row r="23" spans="2:29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71797</v>
      </c>
      <c r="R23" s="14">
        <v>250224.06908696811</v>
      </c>
      <c r="S23" s="107">
        <v>58595.044792870096</v>
      </c>
      <c r="T23" s="107">
        <v>81365.124509260771</v>
      </c>
    </row>
    <row r="24" spans="2:29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</row>
    <row r="25" spans="2:29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</row>
    <row r="26" spans="2:29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</row>
    <row r="27" spans="2:29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</row>
    <row r="28" spans="2:29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</row>
    <row r="29" spans="2:29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</row>
    <row r="30" spans="2:29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</row>
    <row r="31" spans="2:29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</row>
    <row r="32" spans="2:29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</row>
    <row r="33" spans="2:30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</row>
    <row r="34" spans="2:30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</row>
    <row r="35" spans="2:30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</row>
    <row r="36" spans="2:30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</row>
    <row r="37" spans="2:30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</row>
    <row r="38" spans="2:30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</row>
    <row r="39" spans="2:30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</row>
    <row r="40" spans="2:30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</row>
    <row r="41" spans="2:30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</row>
    <row r="42" spans="2:30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</row>
    <row r="43" spans="2:30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</row>
    <row r="44" spans="2:30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</row>
    <row r="45" spans="2:30">
      <c r="B45" s="8" t="s">
        <v>257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32003</v>
      </c>
      <c r="P45" s="10">
        <v>40020.325407223769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</row>
    <row r="46" spans="2:30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2"/>
      <c r="T46" s="112"/>
    </row>
    <row r="47" spans="2:30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</v>
      </c>
      <c r="P47" s="63">
        <v>0.14546949644588877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0" width="16.85546875" style="31" customWidth="1"/>
    <col min="21" max="21" width="3.42578125" style="31" customWidth="1"/>
    <col min="22" max="22" width="33" style="31" hidden="1" customWidth="1"/>
    <col min="23" max="33" width="12.85546875" style="31" hidden="1" customWidth="1"/>
    <col min="34" max="16384" width="12.85546875" style="31" hidden="1"/>
  </cols>
  <sheetData>
    <row r="1" spans="2:29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</row>
    <row r="2" spans="2:29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9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9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2:29"/>
    <row r="6" spans="2:29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9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29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</row>
    <row r="9" spans="2:29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</row>
    <row r="10" spans="2:29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</row>
    <row r="11" spans="2:29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</row>
    <row r="12" spans="2:29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</row>
    <row r="13" spans="2:29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</row>
    <row r="14" spans="2:29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29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2:29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</row>
    <row r="17" spans="2:20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</row>
    <row r="18" spans="2:20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</row>
    <row r="19" spans="2:20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</row>
    <row r="20" spans="2:20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</row>
    <row r="21" spans="2:20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</row>
    <row r="22" spans="2:20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2:20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</row>
    <row r="26" spans="2:20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</row>
    <row r="27" spans="2:20">
      <c r="B27" s="36" t="s">
        <v>272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  <c r="T27" s="35">
        <v>179675.21464783169</v>
      </c>
    </row>
    <row r="28" spans="2:20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</row>
    <row r="29" spans="2:20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</row>
    <row r="30" spans="2:20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</row>
    <row r="31" spans="2:20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  <c r="T31" s="38">
        <v>415348.54656350549</v>
      </c>
    </row>
    <row r="32" spans="2:20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</row>
    <row r="34" spans="2:20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</row>
    <row r="35" spans="2:20">
      <c r="B35" s="36" t="s">
        <v>47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  <c r="T35" s="35">
        <v>4291.1776199999977</v>
      </c>
    </row>
    <row r="36" spans="2:20">
      <c r="B36" s="36" t="s">
        <v>90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  <c r="T36" s="35">
        <v>10177.296797290997</v>
      </c>
    </row>
    <row r="37" spans="2:20">
      <c r="B37" s="36" t="s">
        <v>48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  <c r="T37" s="35">
        <v>91566.942506265172</v>
      </c>
    </row>
    <row r="38" spans="2:20">
      <c r="B38" s="40" t="s">
        <v>49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v>1828660.28851094</v>
      </c>
      <c r="T38" s="38">
        <v>1843144.7464028441</v>
      </c>
    </row>
    <row r="39" spans="2:20">
      <c r="B39" s="37" t="s">
        <v>50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v>2173763.9478742499</v>
      </c>
      <c r="T39" s="38">
        <v>2258494.2929663495</v>
      </c>
    </row>
    <row r="40" spans="2:20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2:20">
      <c r="B41" s="37" t="s">
        <v>51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2:20">
      <c r="B42" s="40" t="s">
        <v>52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2:20">
      <c r="B43" s="36" t="s">
        <v>53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  <c r="T43" s="35">
        <v>6195353.1728607658</v>
      </c>
    </row>
    <row r="44" spans="2:20">
      <c r="B44" s="36" t="s">
        <v>54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  <c r="T44" s="35">
        <v>0</v>
      </c>
    </row>
    <row r="45" spans="2:20">
      <c r="B45" s="36" t="s">
        <v>55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  <c r="T45" s="35">
        <v>898351.66395900492</v>
      </c>
    </row>
    <row r="46" spans="2:20">
      <c r="B46" s="36" t="s">
        <v>91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  <c r="T46" s="25">
        <v>-54097.677666359275</v>
      </c>
    </row>
    <row r="47" spans="2:20">
      <c r="B47" s="37" t="s">
        <v>56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v>6966478.8323058402</v>
      </c>
      <c r="T47" s="38">
        <v>7039607.1591534112</v>
      </c>
    </row>
    <row r="48" spans="2:20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31">
      <c r="B49" s="42" t="s">
        <v>57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  <c r="T49" s="35">
        <v>708332.41783306585</v>
      </c>
    </row>
    <row r="50" spans="1:3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31">
      <c r="B51" s="37" t="s">
        <v>58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v>7672811.5638491204</v>
      </c>
      <c r="T51" s="38">
        <v>7747938.5769864768</v>
      </c>
    </row>
    <row r="52" spans="1:31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31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  <c r="T53" s="38">
        <v>10006432.869952826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20" width="13" style="31" customWidth="1"/>
    <col min="21" max="21" width="2.42578125" style="31" customWidth="1"/>
    <col min="22" max="23" width="0" style="31" hidden="1" customWidth="1"/>
    <col min="24" max="16384" width="12.85546875" style="31" hidden="1"/>
  </cols>
  <sheetData>
    <row r="1" spans="2:21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1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1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>
      <c r="B5" s="45"/>
    </row>
    <row r="6" spans="2:21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1" ht="15" thickTop="1">
      <c r="B7" s="1"/>
      <c r="C7" s="2"/>
      <c r="D7" s="2"/>
      <c r="E7" s="2"/>
      <c r="F7" s="2"/>
      <c r="G7" s="2"/>
      <c r="H7" s="2"/>
      <c r="Q7" s="85"/>
    </row>
    <row r="8" spans="2:21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</row>
    <row r="9" spans="2:21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1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</row>
    <row r="11" spans="2:21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</row>
    <row r="12" spans="2:21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</row>
    <row r="13" spans="2:21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</row>
    <row r="14" spans="2:21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</row>
    <row r="15" spans="2:21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</row>
    <row r="16" spans="2:21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</row>
    <row r="17" spans="2:21">
      <c r="B17" s="46" t="s">
        <v>66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8322.6367865170396</v>
      </c>
      <c r="P17" s="11">
        <v>639.87345538471084</v>
      </c>
      <c r="Q17" s="11">
        <v>-2522.855</v>
      </c>
      <c r="R17" s="11">
        <v>88.373000000000005</v>
      </c>
      <c r="S17" s="11">
        <v>-741.397116214427</v>
      </c>
      <c r="T17" s="11">
        <v>1954.6225646978864</v>
      </c>
    </row>
    <row r="18" spans="2:21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126159.24806243622</v>
      </c>
      <c r="P18" s="25">
        <v>130161.81880679753</v>
      </c>
      <c r="Q18" s="25">
        <v>131237.19902</v>
      </c>
      <c r="R18" s="25">
        <v>463178.31200000003</v>
      </c>
      <c r="S18" s="25">
        <v>124455.69527378558</v>
      </c>
      <c r="T18" s="25">
        <v>157476.20164469793</v>
      </c>
    </row>
    <row r="19" spans="2:21">
      <c r="B19" s="49" t="s">
        <v>67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2:21">
      <c r="B20" s="50" t="s">
        <v>94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  <c r="T20" s="25">
        <v>14098.633208048002</v>
      </c>
    </row>
    <row r="21" spans="2:21">
      <c r="B21" s="50" t="s">
        <v>68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-12211.172874466978</v>
      </c>
      <c r="Q21" s="25">
        <v>6560.3010000000004</v>
      </c>
      <c r="R21" s="25">
        <v>-18883.05</v>
      </c>
      <c r="S21" s="25">
        <v>-28542.313999999998</v>
      </c>
      <c r="T21" s="25">
        <v>-6276.125</v>
      </c>
    </row>
    <row r="22" spans="2:21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  <c r="T22" s="25">
        <v>0</v>
      </c>
    </row>
    <row r="23" spans="2:21">
      <c r="B23" s="50" t="s">
        <v>69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  <c r="T23" s="25">
        <v>13367.606</v>
      </c>
    </row>
    <row r="24" spans="2:21">
      <c r="B24" s="50" t="s">
        <v>70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  <c r="T24" s="25">
        <v>46930.855636477783</v>
      </c>
    </row>
    <row r="25" spans="2:21">
      <c r="B25" s="50" t="s">
        <v>47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  <c r="T25" s="25">
        <v>1702.9159999999999</v>
      </c>
    </row>
    <row r="26" spans="2:21">
      <c r="B26" s="50" t="s">
        <v>71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  <c r="T26" s="11">
        <v>-9720.4690401597218</v>
      </c>
    </row>
    <row r="27" spans="2:21" ht="15.75" customHeight="1">
      <c r="B27" s="51" t="s">
        <v>72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101597.38188816336</v>
      </c>
      <c r="P27" s="27">
        <v>120321.62153652552</v>
      </c>
      <c r="Q27" s="27">
        <v>127146.02401999998</v>
      </c>
      <c r="R27" s="27">
        <v>418794.29100000003</v>
      </c>
      <c r="S27" s="27">
        <v>18201.426579863459</v>
      </c>
      <c r="T27" s="27">
        <v>217579.61844906397</v>
      </c>
    </row>
    <row r="28" spans="2:21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1">
      <c r="B29" s="49" t="s">
        <v>73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2:21" ht="25.5">
      <c r="B30" s="50" t="s">
        <v>74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  <c r="T30" s="25">
        <v>-317964.16989772406</v>
      </c>
    </row>
    <row r="31" spans="2:21">
      <c r="B31" s="50" t="s">
        <v>75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</row>
    <row r="32" spans="2:21">
      <c r="B32" s="50" t="s">
        <v>112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2:21">
      <c r="B33" s="50" t="s">
        <v>76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v>213.86600000000001</v>
      </c>
      <c r="T33" s="25">
        <v>-11913.633</v>
      </c>
    </row>
    <row r="34" spans="2:21">
      <c r="B34" s="50" t="s">
        <v>77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v>20356.407999999999</v>
      </c>
      <c r="T34" s="11">
        <v>18979.829000000002</v>
      </c>
    </row>
    <row r="35" spans="2:21">
      <c r="B35" s="51" t="s">
        <v>78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  <c r="T35" s="27">
        <v>-310897.973897724</v>
      </c>
    </row>
    <row r="36" spans="2:21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2:21">
      <c r="B37" s="49" t="s">
        <v>79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2:21" ht="12.75" customHeight="1">
      <c r="B38" s="50" t="s">
        <v>80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  <c r="T38" s="25">
        <v>11238.422050000001</v>
      </c>
    </row>
    <row r="39" spans="2:21">
      <c r="B39" s="50" t="s">
        <v>81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  <c r="T39" s="25">
        <v>6816.4</v>
      </c>
    </row>
    <row r="40" spans="2:21">
      <c r="B40" s="50" t="s">
        <v>92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  <c r="T40" s="25">
        <v>-6423.5765000000001</v>
      </c>
    </row>
    <row r="41" spans="2:21">
      <c r="B41" s="50" t="s">
        <v>93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  <c r="T41" s="25">
        <v>-5000</v>
      </c>
    </row>
    <row r="42" spans="2:21">
      <c r="B42" s="50" t="s">
        <v>258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  <c r="T42" s="25">
        <v>-5390.6024037010002</v>
      </c>
    </row>
    <row r="43" spans="2:21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  <c r="T43" s="25">
        <v>-23404.78</v>
      </c>
    </row>
    <row r="44" spans="2:21" ht="12.75" customHeight="1">
      <c r="B44" s="50" t="s">
        <v>82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  <c r="T44" s="25">
        <v>50000</v>
      </c>
    </row>
    <row r="45" spans="2:21">
      <c r="B45" s="50" t="s">
        <v>267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  <c r="T45" s="25">
        <v>-35811.163999999997</v>
      </c>
    </row>
    <row r="46" spans="2:21" ht="14.25" customHeight="1">
      <c r="B46" s="50" t="s">
        <v>83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  <c r="T46" s="25">
        <v>0</v>
      </c>
    </row>
    <row r="47" spans="2:21" ht="14.25" customHeight="1">
      <c r="B47" s="46" t="s">
        <v>88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-963.83488538861991</v>
      </c>
      <c r="P47" s="11">
        <v>-3679.8694969972148</v>
      </c>
      <c r="Q47" s="11">
        <v>-3342.1930000000002</v>
      </c>
      <c r="R47" s="11">
        <v>0</v>
      </c>
      <c r="S47" s="25">
        <v>0</v>
      </c>
      <c r="T47" s="25">
        <v>0</v>
      </c>
    </row>
    <row r="48" spans="2:21">
      <c r="B48" s="51" t="s">
        <v>84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-9193.9967438339736</v>
      </c>
      <c r="P48" s="27">
        <v>-53400.720021776535</v>
      </c>
      <c r="Q48" s="27">
        <v>2315335.8409899995</v>
      </c>
      <c r="R48" s="27">
        <v>2194813.7284900006</v>
      </c>
      <c r="S48" s="27">
        <v>-109350.81862999999</v>
      </c>
      <c r="T48" s="27">
        <v>-7975.3008537009919</v>
      </c>
    </row>
    <row r="49" spans="1:21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1">
      <c r="B50" s="46" t="s">
        <v>85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-228486.3499085276</v>
      </c>
      <c r="Q50" s="25">
        <v>2073527.1203154381</v>
      </c>
      <c r="R50" s="25">
        <v>1497194.8288000003</v>
      </c>
      <c r="S50" s="25">
        <v>-352007.77352124429</v>
      </c>
      <c r="T50" s="25">
        <v>-101293.65630236102</v>
      </c>
    </row>
    <row r="51" spans="1:21">
      <c r="B51" s="46" t="s">
        <v>86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1328503.361</v>
      </c>
      <c r="Q51" s="25">
        <v>1137657.9245439915</v>
      </c>
      <c r="R51" s="25">
        <v>1687289.89</v>
      </c>
      <c r="S51" s="25">
        <v>3184473.5440000002</v>
      </c>
      <c r="T51" s="25">
        <v>2843215.3271643701</v>
      </c>
    </row>
    <row r="52" spans="1:21" ht="25.5">
      <c r="B52" s="46" t="s">
        <v>87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  <c r="T52" s="25">
        <v>-13936.973391581787</v>
      </c>
    </row>
    <row r="53" spans="1:21">
      <c r="B53" s="49" t="s">
        <v>89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  <c r="T53" s="27">
        <v>2727984.6974704275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214</v>
      </c>
      <c r="C6" s="3"/>
      <c r="D6" s="3"/>
      <c r="E6" s="3"/>
      <c r="F6" s="3"/>
      <c r="G6" s="3"/>
      <c r="H6" s="3"/>
      <c r="I6" s="3"/>
      <c r="J6" s="3"/>
      <c r="L6" s="64" t="s">
        <v>224</v>
      </c>
      <c r="M6" s="3"/>
      <c r="N6" s="3"/>
      <c r="O6" s="3"/>
    </row>
    <row r="7" spans="2:21"/>
    <row r="8" spans="2:21" ht="25.5">
      <c r="B8" s="65" t="s">
        <v>215</v>
      </c>
      <c r="C8" s="66" t="s">
        <v>216</v>
      </c>
      <c r="D8" s="67" t="s">
        <v>217</v>
      </c>
      <c r="E8" s="67" t="s">
        <v>218</v>
      </c>
      <c r="F8" s="67" t="s">
        <v>219</v>
      </c>
      <c r="G8" s="68" t="s">
        <v>220</v>
      </c>
      <c r="H8" s="68" t="s">
        <v>221</v>
      </c>
      <c r="I8" s="68" t="s">
        <v>222</v>
      </c>
      <c r="J8" s="68" t="s">
        <v>223</v>
      </c>
    </row>
    <row r="9" spans="2:21">
      <c r="B9" s="53">
        <v>1</v>
      </c>
      <c r="C9" s="4" t="s">
        <v>120</v>
      </c>
      <c r="D9" s="53" t="s">
        <v>121</v>
      </c>
      <c r="E9" s="53" t="s">
        <v>227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18.12054794520548</v>
      </c>
    </row>
    <row r="10" spans="2:21">
      <c r="B10" s="53">
        <v>2</v>
      </c>
      <c r="C10" s="4" t="s">
        <v>124</v>
      </c>
      <c r="D10" s="53" t="s">
        <v>121</v>
      </c>
      <c r="E10" s="53" t="s">
        <v>227</v>
      </c>
      <c r="F10" s="77">
        <v>37803</v>
      </c>
      <c r="G10" s="53">
        <v>120</v>
      </c>
      <c r="H10" s="53" t="s">
        <v>122</v>
      </c>
      <c r="I10" s="53" t="s">
        <v>238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126</v>
      </c>
      <c r="D11" s="53" t="s">
        <v>121</v>
      </c>
      <c r="E11" s="53" t="s">
        <v>227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17.701369863013699</v>
      </c>
    </row>
    <row r="12" spans="2:21">
      <c r="B12" s="53">
        <v>4</v>
      </c>
      <c r="C12" s="4" t="s">
        <v>128</v>
      </c>
      <c r="D12" s="53" t="s">
        <v>121</v>
      </c>
      <c r="E12" s="53" t="s">
        <v>227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17.616438356164384</v>
      </c>
    </row>
    <row r="13" spans="2:21">
      <c r="B13" s="70">
        <v>5</v>
      </c>
      <c r="C13" s="71" t="s">
        <v>129</v>
      </c>
      <c r="D13" s="70" t="s">
        <v>121</v>
      </c>
      <c r="E13" s="70" t="s">
        <v>227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17.534246575342465</v>
      </c>
    </row>
    <row r="14" spans="2:21">
      <c r="B14" s="53">
        <v>6</v>
      </c>
      <c r="C14" s="4" t="s">
        <v>131</v>
      </c>
      <c r="D14" s="53" t="s">
        <v>243</v>
      </c>
      <c r="E14" s="53" t="s">
        <v>232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17.2</v>
      </c>
    </row>
    <row r="15" spans="2:21">
      <c r="B15" s="53">
        <v>7</v>
      </c>
      <c r="C15" s="4" t="s">
        <v>133</v>
      </c>
      <c r="D15" s="53" t="s">
        <v>121</v>
      </c>
      <c r="E15" s="53" t="s">
        <v>227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17.117808219178084</v>
      </c>
    </row>
    <row r="16" spans="2:21">
      <c r="B16" s="53">
        <v>8</v>
      </c>
      <c r="C16" s="4" t="s">
        <v>134</v>
      </c>
      <c r="D16" s="53" t="s">
        <v>121</v>
      </c>
      <c r="E16" s="53" t="s">
        <v>233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16.865753424657534</v>
      </c>
    </row>
    <row r="17" spans="2:15">
      <c r="B17" s="53">
        <v>9</v>
      </c>
      <c r="C17" s="4" t="s">
        <v>136</v>
      </c>
      <c r="D17" s="53" t="s">
        <v>121</v>
      </c>
      <c r="E17" s="53" t="s">
        <v>228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16.698630136986303</v>
      </c>
    </row>
    <row r="18" spans="2:15">
      <c r="B18" s="70">
        <v>10</v>
      </c>
      <c r="C18" s="71" t="s">
        <v>138</v>
      </c>
      <c r="D18" s="70" t="s">
        <v>121</v>
      </c>
      <c r="E18" s="70" t="s">
        <v>227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16.613698630136987</v>
      </c>
    </row>
    <row r="19" spans="2:15">
      <c r="B19" s="53">
        <v>11</v>
      </c>
      <c r="C19" s="4" t="s">
        <v>139</v>
      </c>
      <c r="D19" s="53" t="s">
        <v>121</v>
      </c>
      <c r="E19" s="53" t="s">
        <v>228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16.361643835616437</v>
      </c>
    </row>
    <row r="20" spans="2:15">
      <c r="B20" s="53">
        <v>12</v>
      </c>
      <c r="C20" s="4" t="s">
        <v>140</v>
      </c>
      <c r="D20" s="53" t="s">
        <v>121</v>
      </c>
      <c r="E20" s="53" t="s">
        <v>232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16.284931506849315</v>
      </c>
    </row>
    <row r="21" spans="2:15">
      <c r="B21" s="53">
        <v>13</v>
      </c>
      <c r="C21" s="4" t="s">
        <v>142</v>
      </c>
      <c r="D21" s="53" t="s">
        <v>121</v>
      </c>
      <c r="E21" s="53" t="s">
        <v>233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16.2</v>
      </c>
    </row>
    <row r="22" spans="2:15">
      <c r="B22" s="53">
        <v>14</v>
      </c>
      <c r="C22" s="4" t="s">
        <v>144</v>
      </c>
      <c r="D22" s="53" t="s">
        <v>121</v>
      </c>
      <c r="E22" s="53" t="s">
        <v>229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15.531506849315068</v>
      </c>
      <c r="M22" s="68" t="s">
        <v>225</v>
      </c>
      <c r="N22" s="68" t="s">
        <v>220</v>
      </c>
    </row>
    <row r="23" spans="2:15">
      <c r="B23" s="70">
        <v>15</v>
      </c>
      <c r="C23" s="71" t="s">
        <v>128</v>
      </c>
      <c r="D23" s="70" t="s">
        <v>243</v>
      </c>
      <c r="E23" s="70" t="s">
        <v>227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15.531506849315068</v>
      </c>
      <c r="L23" s="4" t="s">
        <v>121</v>
      </c>
      <c r="M23" s="4">
        <f>COUNTIF($D$9:$D$950,$L23)</f>
        <v>71</v>
      </c>
      <c r="N23" s="73">
        <f>SUMIF($D$9:$D$950,L23,$G$9:$G$950)</f>
        <v>8227</v>
      </c>
    </row>
    <row r="24" spans="2:15">
      <c r="B24" s="53">
        <v>16</v>
      </c>
      <c r="C24" s="4" t="s">
        <v>137</v>
      </c>
      <c r="D24" s="53" t="s">
        <v>121</v>
      </c>
      <c r="E24" s="53" t="s">
        <v>229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15.284931506849315</v>
      </c>
      <c r="L24" s="4" t="s">
        <v>244</v>
      </c>
      <c r="M24" s="4">
        <f>COUNTIF($D$9:$D$950,$L24)</f>
        <v>9</v>
      </c>
      <c r="N24" s="73">
        <f>SUMIF($D$9:$D$950,L24,$G$9:$G$950)</f>
        <v>1181</v>
      </c>
    </row>
    <row r="25" spans="2:15">
      <c r="B25" s="53">
        <v>17</v>
      </c>
      <c r="C25" s="4" t="s">
        <v>146</v>
      </c>
      <c r="D25" s="53" t="s">
        <v>121</v>
      </c>
      <c r="E25" s="53" t="s">
        <v>227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14.950684931506849</v>
      </c>
      <c r="L25" s="4" t="s">
        <v>242</v>
      </c>
      <c r="M25" s="4">
        <f>COUNTIF($D$9:$D$950,$L25)</f>
        <v>13</v>
      </c>
      <c r="N25" s="73">
        <f>SUMIF($D$9:$D$950,L25,$G$9:$G$950)</f>
        <v>1484</v>
      </c>
    </row>
    <row r="26" spans="2:15">
      <c r="B26" s="53">
        <v>18</v>
      </c>
      <c r="C26" s="4" t="s">
        <v>147</v>
      </c>
      <c r="D26" s="53" t="s">
        <v>121</v>
      </c>
      <c r="E26" s="53" t="s">
        <v>228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14.613698630136986</v>
      </c>
      <c r="L26" s="3" t="s">
        <v>243</v>
      </c>
      <c r="M26" s="3">
        <f>COUNTIF($D$9:$D$950,$L26)</f>
        <v>7</v>
      </c>
      <c r="N26" s="74">
        <f>SUMIF($D$9:$D$950,L26,$G$9:$G$950)</f>
        <v>421</v>
      </c>
    </row>
    <row r="27" spans="2:15">
      <c r="B27" s="53">
        <v>19</v>
      </c>
      <c r="C27" s="4" t="s">
        <v>148</v>
      </c>
      <c r="D27" s="53" t="s">
        <v>121</v>
      </c>
      <c r="E27" s="53" t="s">
        <v>227</v>
      </c>
      <c r="F27" s="77">
        <v>39052</v>
      </c>
      <c r="G27" s="53">
        <v>117</v>
      </c>
      <c r="H27" s="53" t="s">
        <v>122</v>
      </c>
      <c r="I27" s="53" t="s">
        <v>239</v>
      </c>
      <c r="J27" s="69">
        <f t="shared" ca="1" si="0"/>
        <v>14.531506849315068</v>
      </c>
      <c r="L27" s="4" t="s">
        <v>6</v>
      </c>
      <c r="M27" s="4">
        <f>SUM(M23:M26)</f>
        <v>100</v>
      </c>
      <c r="N27" s="73">
        <f>SUM(N23:N26)</f>
        <v>11313</v>
      </c>
    </row>
    <row r="28" spans="2:15">
      <c r="B28" s="70">
        <v>20</v>
      </c>
      <c r="C28" s="71" t="s">
        <v>149</v>
      </c>
      <c r="D28" s="70" t="s">
        <v>121</v>
      </c>
      <c r="E28" s="70" t="s">
        <v>227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14.531506849315068</v>
      </c>
    </row>
    <row r="29" spans="2:15">
      <c r="B29" s="53">
        <v>21</v>
      </c>
      <c r="C29" s="4" t="s">
        <v>151</v>
      </c>
      <c r="D29" s="53" t="s">
        <v>121</v>
      </c>
      <c r="E29" s="53" t="s">
        <v>227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14.446575342465753</v>
      </c>
      <c r="L29" s="64" t="s">
        <v>226</v>
      </c>
      <c r="M29" s="3"/>
      <c r="N29" s="3"/>
      <c r="O29" s="3"/>
    </row>
    <row r="30" spans="2:15">
      <c r="B30" s="53">
        <v>22</v>
      </c>
      <c r="C30" s="4" t="s">
        <v>152</v>
      </c>
      <c r="D30" s="53" t="s">
        <v>121</v>
      </c>
      <c r="E30" s="53" t="s">
        <v>228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14.2</v>
      </c>
    </row>
    <row r="31" spans="2:15">
      <c r="B31" s="53">
        <v>23</v>
      </c>
      <c r="C31" s="4" t="s">
        <v>154</v>
      </c>
      <c r="D31" s="53" t="s">
        <v>121</v>
      </c>
      <c r="E31" s="53" t="s">
        <v>232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14.117808219178082</v>
      </c>
    </row>
    <row r="32" spans="2:15">
      <c r="B32" s="53">
        <v>24</v>
      </c>
      <c r="C32" s="4" t="s">
        <v>155</v>
      </c>
      <c r="D32" s="53" t="s">
        <v>244</v>
      </c>
      <c r="E32" s="53" t="s">
        <v>227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13.950684931506849</v>
      </c>
    </row>
    <row r="33" spans="2:14">
      <c r="B33" s="53">
        <v>25</v>
      </c>
      <c r="C33" s="4" t="s">
        <v>156</v>
      </c>
      <c r="D33" s="53" t="s">
        <v>121</v>
      </c>
      <c r="E33" s="53" t="s">
        <v>228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13.865753424657534</v>
      </c>
    </row>
    <row r="34" spans="2:14">
      <c r="B34" s="70">
        <v>26</v>
      </c>
      <c r="C34" s="71" t="s">
        <v>158</v>
      </c>
      <c r="D34" s="70" t="s">
        <v>121</v>
      </c>
      <c r="E34" s="70" t="s">
        <v>232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13.531506849315068</v>
      </c>
    </row>
    <row r="35" spans="2:14">
      <c r="B35" s="53">
        <v>27</v>
      </c>
      <c r="C35" s="4" t="s">
        <v>149</v>
      </c>
      <c r="D35" s="53" t="s">
        <v>242</v>
      </c>
      <c r="E35" s="53" t="s">
        <v>232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13.361643835616439</v>
      </c>
    </row>
    <row r="36" spans="2:14">
      <c r="B36" s="53">
        <v>28</v>
      </c>
      <c r="C36" s="4" t="s">
        <v>159</v>
      </c>
      <c r="D36" s="53" t="s">
        <v>121</v>
      </c>
      <c r="E36" s="53" t="s">
        <v>233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13.03013698630137</v>
      </c>
    </row>
    <row r="37" spans="2:14">
      <c r="B37" s="53">
        <v>29</v>
      </c>
      <c r="C37" s="4" t="s">
        <v>161</v>
      </c>
      <c r="D37" s="53" t="s">
        <v>121</v>
      </c>
      <c r="E37" s="53" t="s">
        <v>229</v>
      </c>
      <c r="F37" s="77">
        <v>39630</v>
      </c>
      <c r="G37" s="53">
        <v>60</v>
      </c>
      <c r="H37" s="53" t="s">
        <v>122</v>
      </c>
      <c r="I37" s="53" t="s">
        <v>240</v>
      </c>
      <c r="J37" s="69">
        <f t="shared" ca="1" si="0"/>
        <v>12.947945205479453</v>
      </c>
    </row>
    <row r="38" spans="2:14">
      <c r="B38" s="53">
        <v>30</v>
      </c>
      <c r="C38" s="4" t="s">
        <v>162</v>
      </c>
      <c r="D38" s="53" t="s">
        <v>121</v>
      </c>
      <c r="E38" s="53" t="s">
        <v>227</v>
      </c>
      <c r="F38" s="77">
        <v>39753</v>
      </c>
      <c r="G38" s="53">
        <v>119</v>
      </c>
      <c r="H38" s="53" t="s">
        <v>122</v>
      </c>
      <c r="I38" s="53" t="s">
        <v>240</v>
      </c>
      <c r="J38" s="69">
        <f t="shared" ca="1" si="0"/>
        <v>12.610958904109589</v>
      </c>
    </row>
    <row r="39" spans="2:14">
      <c r="B39" s="53">
        <v>31</v>
      </c>
      <c r="C39" s="4" t="s">
        <v>163</v>
      </c>
      <c r="D39" s="53" t="s">
        <v>121</v>
      </c>
      <c r="E39" s="53" t="s">
        <v>228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12.610958904109589</v>
      </c>
    </row>
    <row r="40" spans="2:14">
      <c r="B40" s="53">
        <v>32</v>
      </c>
      <c r="C40" s="4" t="s">
        <v>164</v>
      </c>
      <c r="D40" s="53" t="s">
        <v>121</v>
      </c>
      <c r="E40" s="53" t="s">
        <v>233</v>
      </c>
      <c r="F40" s="77">
        <v>39783</v>
      </c>
      <c r="G40" s="53">
        <v>131</v>
      </c>
      <c r="H40" s="53" t="s">
        <v>122</v>
      </c>
      <c r="I40" s="53" t="s">
        <v>239</v>
      </c>
      <c r="J40" s="69">
        <f t="shared" ca="1" si="0"/>
        <v>12.528767123287672</v>
      </c>
    </row>
    <row r="41" spans="2:14">
      <c r="B41" s="53">
        <v>33</v>
      </c>
      <c r="C41" s="4" t="s">
        <v>165</v>
      </c>
      <c r="D41" s="53" t="s">
        <v>121</v>
      </c>
      <c r="E41" s="53" t="s">
        <v>227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12.528767123287672</v>
      </c>
    </row>
    <row r="42" spans="2:14">
      <c r="B42" s="53">
        <v>34</v>
      </c>
      <c r="C42" s="4" t="s">
        <v>149</v>
      </c>
      <c r="D42" s="53" t="s">
        <v>243</v>
      </c>
      <c r="E42" s="53" t="s">
        <v>227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12.528767123287672</v>
      </c>
    </row>
    <row r="43" spans="2:14">
      <c r="B43" s="70">
        <v>35</v>
      </c>
      <c r="C43" s="71" t="s">
        <v>166</v>
      </c>
      <c r="D43" s="70" t="s">
        <v>121</v>
      </c>
      <c r="E43" s="70" t="s">
        <v>227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12.528767123287672</v>
      </c>
    </row>
    <row r="44" spans="2:14">
      <c r="B44" s="53">
        <v>36</v>
      </c>
      <c r="C44" s="4" t="s">
        <v>167</v>
      </c>
      <c r="D44" s="53" t="s">
        <v>244</v>
      </c>
      <c r="E44" s="53" t="s">
        <v>227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12.443835616438356</v>
      </c>
      <c r="M44" s="68" t="s">
        <v>225</v>
      </c>
      <c r="N44" s="68" t="str">
        <f>N22</f>
        <v>Habitaciones</v>
      </c>
    </row>
    <row r="45" spans="2:14">
      <c r="B45" s="53">
        <v>37</v>
      </c>
      <c r="C45" s="4" t="s">
        <v>148</v>
      </c>
      <c r="D45" s="53" t="s">
        <v>242</v>
      </c>
      <c r="E45" s="53" t="s">
        <v>227</v>
      </c>
      <c r="F45" s="77">
        <v>39845</v>
      </c>
      <c r="G45" s="53">
        <v>106</v>
      </c>
      <c r="H45" s="53" t="s">
        <v>122</v>
      </c>
      <c r="I45" s="53" t="s">
        <v>239</v>
      </c>
      <c r="J45" s="69">
        <f t="shared" ca="1" si="0"/>
        <v>12.358904109589041</v>
      </c>
      <c r="L45" s="4" t="s">
        <v>227</v>
      </c>
      <c r="M45" s="4">
        <f>COUNTIF($E$9:$E$950,$L45)</f>
        <v>39</v>
      </c>
      <c r="N45" s="73">
        <f>SUMIF($E$9:$E$950,L45,$G$9:$G$950)</f>
        <v>4592</v>
      </c>
    </row>
    <row r="46" spans="2:14">
      <c r="B46" s="53">
        <v>38</v>
      </c>
      <c r="C46" s="4" t="s">
        <v>137</v>
      </c>
      <c r="D46" s="53" t="s">
        <v>242</v>
      </c>
      <c r="E46" s="53" t="s">
        <v>229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12.282191780821918</v>
      </c>
      <c r="L46" s="4" t="s">
        <v>228</v>
      </c>
      <c r="M46" s="4">
        <f>COUNTIF($E$9:$E$950,$L46)</f>
        <v>25</v>
      </c>
      <c r="N46" s="73">
        <f>SUMIF($E$9:$E$950,L46,$G$9:$G$950)</f>
        <v>2893</v>
      </c>
    </row>
    <row r="47" spans="2:14">
      <c r="B47" s="53">
        <v>39</v>
      </c>
      <c r="C47" s="4" t="s">
        <v>168</v>
      </c>
      <c r="D47" s="53" t="s">
        <v>121</v>
      </c>
      <c r="E47" s="53" t="s">
        <v>233</v>
      </c>
      <c r="F47" s="77">
        <v>39873</v>
      </c>
      <c r="G47" s="53">
        <v>103</v>
      </c>
      <c r="H47" s="53" t="s">
        <v>122</v>
      </c>
      <c r="I47" s="53" t="s">
        <v>169</v>
      </c>
      <c r="J47" s="69">
        <f t="shared" ca="1" si="0"/>
        <v>12.282191780821918</v>
      </c>
      <c r="L47" s="44" t="s">
        <v>232</v>
      </c>
      <c r="M47" s="4">
        <f>COUNTIF($E$9:$E$950,$L47)</f>
        <v>12</v>
      </c>
      <c r="N47" s="73">
        <f>SUMIF($E$9:$E$950,L47,$G$9:$G$950)</f>
        <v>1264</v>
      </c>
    </row>
    <row r="48" spans="2:14">
      <c r="B48" s="53">
        <v>40</v>
      </c>
      <c r="C48" s="4" t="s">
        <v>170</v>
      </c>
      <c r="D48" s="53" t="s">
        <v>121</v>
      </c>
      <c r="E48" s="53" t="s">
        <v>227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12.03013698630137</v>
      </c>
      <c r="L48" s="4" t="s">
        <v>233</v>
      </c>
      <c r="M48" s="4">
        <f>COUNTIF($E$9:$E$950,$L48)</f>
        <v>19</v>
      </c>
      <c r="N48" s="73">
        <f>SUMIF($E$9:$E$950,L48,$G$9:$G$950)</f>
        <v>2082</v>
      </c>
    </row>
    <row r="49" spans="2:14">
      <c r="B49" s="53">
        <v>41</v>
      </c>
      <c r="C49" s="4" t="s">
        <v>171</v>
      </c>
      <c r="D49" s="53" t="s">
        <v>121</v>
      </c>
      <c r="E49" s="53" t="s">
        <v>233</v>
      </c>
      <c r="F49" s="77">
        <v>39965</v>
      </c>
      <c r="G49" s="53">
        <v>109</v>
      </c>
      <c r="H49" s="53" t="s">
        <v>122</v>
      </c>
      <c r="I49" s="53" t="s">
        <v>171</v>
      </c>
      <c r="J49" s="69">
        <f t="shared" ca="1" si="0"/>
        <v>12.03013698630137</v>
      </c>
      <c r="L49" s="3" t="s">
        <v>229</v>
      </c>
      <c r="M49" s="3">
        <f>COUNTIF($E$9:$E$950,$L49)</f>
        <v>5</v>
      </c>
      <c r="N49" s="74">
        <f>SUMIF($E$9:$E$950,L49,$G$9:$G$950)</f>
        <v>482</v>
      </c>
    </row>
    <row r="50" spans="2:14">
      <c r="B50" s="53">
        <v>42</v>
      </c>
      <c r="C50" s="4" t="s">
        <v>172</v>
      </c>
      <c r="D50" s="53" t="s">
        <v>242</v>
      </c>
      <c r="E50" s="53" t="s">
        <v>228</v>
      </c>
      <c r="F50" s="77">
        <v>39965</v>
      </c>
      <c r="G50" s="53">
        <v>134</v>
      </c>
      <c r="H50" s="53" t="s">
        <v>122</v>
      </c>
      <c r="I50" s="53" t="s">
        <v>239</v>
      </c>
      <c r="J50" s="69">
        <f t="shared" ca="1" si="0"/>
        <v>12.03013698630137</v>
      </c>
      <c r="L50" s="4" t="s">
        <v>6</v>
      </c>
      <c r="M50" s="4">
        <f>SUM(M45:M49)</f>
        <v>100</v>
      </c>
      <c r="N50" s="73">
        <f>SUM(N45:N49)</f>
        <v>11313</v>
      </c>
    </row>
    <row r="51" spans="2:14">
      <c r="B51" s="53">
        <v>43</v>
      </c>
      <c r="C51" s="4" t="s">
        <v>157</v>
      </c>
      <c r="D51" s="53" t="s">
        <v>121</v>
      </c>
      <c r="E51" s="53" t="s">
        <v>232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11.778082191780822</v>
      </c>
    </row>
    <row r="52" spans="2:14">
      <c r="B52" s="53">
        <v>44</v>
      </c>
      <c r="C52" s="4" t="s">
        <v>173</v>
      </c>
      <c r="D52" s="53" t="s">
        <v>121</v>
      </c>
      <c r="E52" s="53" t="s">
        <v>233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11.528767123287672</v>
      </c>
    </row>
    <row r="53" spans="2:14">
      <c r="B53" s="70">
        <v>45</v>
      </c>
      <c r="C53" s="71" t="s">
        <v>140</v>
      </c>
      <c r="D53" s="70" t="s">
        <v>242</v>
      </c>
      <c r="E53" s="70" t="s">
        <v>232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11.610958904109589</v>
      </c>
    </row>
    <row r="54" spans="2:14">
      <c r="B54" s="53">
        <v>46</v>
      </c>
      <c r="C54" s="4" t="s">
        <v>174</v>
      </c>
      <c r="D54" s="53" t="s">
        <v>242</v>
      </c>
      <c r="E54" s="53" t="s">
        <v>232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11.358904109589041</v>
      </c>
    </row>
    <row r="55" spans="2:14">
      <c r="B55" s="53">
        <v>47</v>
      </c>
      <c r="C55" s="4" t="s">
        <v>136</v>
      </c>
      <c r="D55" s="53" t="s">
        <v>242</v>
      </c>
      <c r="E55" s="53" t="s">
        <v>227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11.282191780821918</v>
      </c>
    </row>
    <row r="56" spans="2:14">
      <c r="B56" s="53">
        <v>48</v>
      </c>
      <c r="C56" s="4" t="s">
        <v>175</v>
      </c>
      <c r="D56" s="53" t="s">
        <v>121</v>
      </c>
      <c r="E56" s="53" t="s">
        <v>228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11.282191780821918</v>
      </c>
    </row>
    <row r="57" spans="2:14">
      <c r="B57" s="53">
        <v>49</v>
      </c>
      <c r="C57" s="4" t="s">
        <v>176</v>
      </c>
      <c r="D57" s="53" t="s">
        <v>121</v>
      </c>
      <c r="E57" s="53" t="s">
        <v>227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10.610958904109589</v>
      </c>
    </row>
    <row r="58" spans="2:14">
      <c r="B58" s="70">
        <v>50</v>
      </c>
      <c r="C58" s="71" t="s">
        <v>177</v>
      </c>
      <c r="D58" s="70" t="s">
        <v>121</v>
      </c>
      <c r="E58" s="70" t="s">
        <v>228</v>
      </c>
      <c r="F58" s="78">
        <v>40513</v>
      </c>
      <c r="G58" s="70">
        <v>109</v>
      </c>
      <c r="H58" s="70" t="s">
        <v>122</v>
      </c>
      <c r="I58" s="70" t="s">
        <v>238</v>
      </c>
      <c r="J58" s="72">
        <f t="shared" ca="1" si="0"/>
        <v>10.528767123287672</v>
      </c>
    </row>
    <row r="59" spans="2:14">
      <c r="B59" s="53">
        <v>51</v>
      </c>
      <c r="C59" s="4" t="s">
        <v>178</v>
      </c>
      <c r="D59" s="53" t="s">
        <v>121</v>
      </c>
      <c r="E59" s="53" t="s">
        <v>228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10.282191780821918</v>
      </c>
    </row>
    <row r="60" spans="2:14">
      <c r="B60" s="53">
        <v>52</v>
      </c>
      <c r="C60" s="4" t="s">
        <v>179</v>
      </c>
      <c r="D60" s="53" t="s">
        <v>121</v>
      </c>
      <c r="E60" s="53" t="s">
        <v>228</v>
      </c>
      <c r="F60" s="77">
        <v>40634</v>
      </c>
      <c r="G60" s="53">
        <v>130</v>
      </c>
      <c r="H60" s="53" t="s">
        <v>122</v>
      </c>
      <c r="I60" s="53" t="s">
        <v>180</v>
      </c>
      <c r="J60" s="69">
        <f t="shared" ca="1" si="0"/>
        <v>10.197260273972603</v>
      </c>
    </row>
    <row r="61" spans="2:14">
      <c r="B61" s="53">
        <v>53</v>
      </c>
      <c r="C61" s="4" t="s">
        <v>181</v>
      </c>
      <c r="D61" s="53" t="s">
        <v>121</v>
      </c>
      <c r="E61" s="53" t="s">
        <v>233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10.115068493150686</v>
      </c>
    </row>
    <row r="62" spans="2:14">
      <c r="B62" s="53">
        <v>54</v>
      </c>
      <c r="C62" s="4" t="s">
        <v>182</v>
      </c>
      <c r="D62" s="53" t="s">
        <v>121</v>
      </c>
      <c r="E62" s="53" t="s">
        <v>228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10.03013698630137</v>
      </c>
    </row>
    <row r="63" spans="2:14">
      <c r="B63" s="53">
        <v>55</v>
      </c>
      <c r="C63" s="4" t="s">
        <v>157</v>
      </c>
      <c r="D63" s="53" t="s">
        <v>242</v>
      </c>
      <c r="E63" s="53" t="s">
        <v>232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9.9479452054794528</v>
      </c>
    </row>
    <row r="64" spans="2:14">
      <c r="B64" s="53">
        <v>56</v>
      </c>
      <c r="C64" s="4" t="s">
        <v>183</v>
      </c>
      <c r="D64" s="53" t="s">
        <v>121</v>
      </c>
      <c r="E64" s="53" t="s">
        <v>227</v>
      </c>
      <c r="F64" s="77">
        <v>40784</v>
      </c>
      <c r="G64" s="53">
        <v>123</v>
      </c>
      <c r="H64" s="53" t="s">
        <v>122</v>
      </c>
      <c r="I64" s="53" t="s">
        <v>183</v>
      </c>
      <c r="J64" s="69">
        <f t="shared" ca="1" si="0"/>
        <v>9.786301369863013</v>
      </c>
    </row>
    <row r="65" spans="2:10">
      <c r="B65" s="53">
        <v>57</v>
      </c>
      <c r="C65" s="4" t="s">
        <v>184</v>
      </c>
      <c r="D65" s="53" t="s">
        <v>121</v>
      </c>
      <c r="E65" s="53" t="s">
        <v>233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9.7671232876712324</v>
      </c>
    </row>
    <row r="66" spans="2:10">
      <c r="B66" s="53">
        <v>58</v>
      </c>
      <c r="C66" s="4" t="s">
        <v>185</v>
      </c>
      <c r="D66" s="53" t="s">
        <v>121</v>
      </c>
      <c r="E66" s="53" t="s">
        <v>228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9.7452054794520553</v>
      </c>
    </row>
    <row r="67" spans="2:10">
      <c r="B67" s="53">
        <v>59</v>
      </c>
      <c r="C67" s="4" t="s">
        <v>186</v>
      </c>
      <c r="D67" s="53" t="s">
        <v>121</v>
      </c>
      <c r="E67" s="53" t="s">
        <v>228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9.6876712328767116</v>
      </c>
    </row>
    <row r="68" spans="2:10">
      <c r="B68" s="53">
        <v>60</v>
      </c>
      <c r="C68" s="4" t="s">
        <v>187</v>
      </c>
      <c r="D68" s="53" t="s">
        <v>242</v>
      </c>
      <c r="E68" s="53" t="s">
        <v>232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9.6219178082191785</v>
      </c>
    </row>
    <row r="69" spans="2:10">
      <c r="B69" s="53">
        <v>61</v>
      </c>
      <c r="C69" s="4" t="s">
        <v>189</v>
      </c>
      <c r="D69" s="53" t="s">
        <v>121</v>
      </c>
      <c r="E69" s="53" t="s">
        <v>227</v>
      </c>
      <c r="F69" s="77">
        <v>40863</v>
      </c>
      <c r="G69" s="53">
        <v>116</v>
      </c>
      <c r="H69" s="53" t="s">
        <v>122</v>
      </c>
      <c r="I69" s="53" t="s">
        <v>190</v>
      </c>
      <c r="J69" s="69">
        <f t="shared" ca="1" si="0"/>
        <v>9.5698630136986296</v>
      </c>
    </row>
    <row r="70" spans="2:10">
      <c r="B70" s="70">
        <v>62</v>
      </c>
      <c r="C70" s="71" t="s">
        <v>191</v>
      </c>
      <c r="D70" s="70" t="s">
        <v>121</v>
      </c>
      <c r="E70" s="70" t="s">
        <v>228</v>
      </c>
      <c r="F70" s="78">
        <v>40897</v>
      </c>
      <c r="G70" s="70">
        <v>129</v>
      </c>
      <c r="H70" s="70" t="s">
        <v>122</v>
      </c>
      <c r="I70" s="70" t="s">
        <v>188</v>
      </c>
      <c r="J70" s="72">
        <f t="shared" ca="1" si="0"/>
        <v>9.4767123287671229</v>
      </c>
    </row>
    <row r="71" spans="2:10">
      <c r="B71" s="53">
        <v>63</v>
      </c>
      <c r="C71" s="4" t="s">
        <v>192</v>
      </c>
      <c r="D71" s="53" t="s">
        <v>121</v>
      </c>
      <c r="E71" s="53" t="s">
        <v>227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9.3616438356164391</v>
      </c>
    </row>
    <row r="72" spans="2:10">
      <c r="B72" s="53">
        <v>64</v>
      </c>
      <c r="C72" s="4" t="s">
        <v>188</v>
      </c>
      <c r="D72" s="53" t="s">
        <v>121</v>
      </c>
      <c r="E72" s="53" t="s">
        <v>227</v>
      </c>
      <c r="F72" s="77">
        <v>41004</v>
      </c>
      <c r="G72" s="53">
        <v>110</v>
      </c>
      <c r="H72" s="53" t="s">
        <v>122</v>
      </c>
      <c r="I72" s="53" t="s">
        <v>188</v>
      </c>
      <c r="J72" s="69">
        <f t="shared" ca="1" si="0"/>
        <v>9.1835616438356169</v>
      </c>
    </row>
    <row r="73" spans="2:10">
      <c r="B73" s="53">
        <v>65</v>
      </c>
      <c r="C73" s="4" t="s">
        <v>125</v>
      </c>
      <c r="D73" s="53" t="s">
        <v>243</v>
      </c>
      <c r="E73" s="53" t="s">
        <v>233</v>
      </c>
      <c r="F73" s="77">
        <v>41113</v>
      </c>
      <c r="G73" s="53">
        <v>120</v>
      </c>
      <c r="H73" s="53" t="s">
        <v>122</v>
      </c>
      <c r="I73" s="53" t="s">
        <v>238</v>
      </c>
      <c r="J73" s="69">
        <f t="shared" ca="1" si="0"/>
        <v>8.8849315068493144</v>
      </c>
    </row>
    <row r="74" spans="2:10">
      <c r="B74" s="53">
        <v>66</v>
      </c>
      <c r="C74" s="4" t="s">
        <v>194</v>
      </c>
      <c r="D74" s="53" t="s">
        <v>121</v>
      </c>
      <c r="E74" s="53" t="s">
        <v>227</v>
      </c>
      <c r="F74" s="77">
        <v>41114</v>
      </c>
      <c r="G74" s="53">
        <f>127+28</f>
        <v>155</v>
      </c>
      <c r="H74" s="53" t="s">
        <v>122</v>
      </c>
      <c r="I74" s="53" t="s">
        <v>193</v>
      </c>
      <c r="J74" s="69">
        <f t="shared" ref="J74:J108" ca="1" si="1">(TODAY()-F74)/365</f>
        <v>8.882191780821918</v>
      </c>
    </row>
    <row r="75" spans="2:10">
      <c r="B75" s="53">
        <v>67</v>
      </c>
      <c r="C75" s="4" t="s">
        <v>195</v>
      </c>
      <c r="D75" s="53" t="s">
        <v>121</v>
      </c>
      <c r="E75" s="53" t="s">
        <v>228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8.7095890410958905</v>
      </c>
    </row>
    <row r="76" spans="2:10">
      <c r="B76" s="53">
        <v>68</v>
      </c>
      <c r="C76" s="4" t="s">
        <v>196</v>
      </c>
      <c r="D76" s="53" t="s">
        <v>121</v>
      </c>
      <c r="E76" s="53" t="s">
        <v>228</v>
      </c>
      <c r="F76" s="77">
        <v>41198</v>
      </c>
      <c r="G76" s="53">
        <v>120</v>
      </c>
      <c r="H76" s="53" t="s">
        <v>122</v>
      </c>
      <c r="I76" s="53" t="s">
        <v>196</v>
      </c>
      <c r="J76" s="69">
        <f t="shared" ca="1" si="1"/>
        <v>8.6520547945205486</v>
      </c>
    </row>
    <row r="77" spans="2:10">
      <c r="B77" s="53">
        <v>69</v>
      </c>
      <c r="C77" s="4" t="s">
        <v>197</v>
      </c>
      <c r="D77" s="53" t="s">
        <v>121</v>
      </c>
      <c r="E77" s="53" t="s">
        <v>227</v>
      </c>
      <c r="F77" s="77">
        <v>41220</v>
      </c>
      <c r="G77" s="53">
        <v>134</v>
      </c>
      <c r="H77" s="53" t="s">
        <v>198</v>
      </c>
      <c r="I77" s="53" t="s">
        <v>198</v>
      </c>
      <c r="J77" s="69">
        <f t="shared" ca="1" si="1"/>
        <v>8.5917808219178085</v>
      </c>
    </row>
    <row r="78" spans="2:10">
      <c r="B78" s="53">
        <v>70</v>
      </c>
      <c r="C78" s="4" t="s">
        <v>199</v>
      </c>
      <c r="D78" s="53" t="s">
        <v>121</v>
      </c>
      <c r="E78" s="53" t="s">
        <v>233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8.4986301369863018</v>
      </c>
    </row>
    <row r="79" spans="2:10">
      <c r="B79" s="70">
        <v>71</v>
      </c>
      <c r="C79" s="71" t="s">
        <v>200</v>
      </c>
      <c r="D79" s="70" t="s">
        <v>121</v>
      </c>
      <c r="E79" s="70" t="s">
        <v>227</v>
      </c>
      <c r="F79" s="78">
        <v>41263</v>
      </c>
      <c r="G79" s="70">
        <v>127</v>
      </c>
      <c r="H79" s="70" t="s">
        <v>122</v>
      </c>
      <c r="I79" s="70" t="s">
        <v>239</v>
      </c>
      <c r="J79" s="72">
        <f t="shared" ca="1" si="1"/>
        <v>8.4739726027397264</v>
      </c>
    </row>
    <row r="80" spans="2:10">
      <c r="B80" s="53">
        <v>72</v>
      </c>
      <c r="C80" s="4" t="s">
        <v>201</v>
      </c>
      <c r="D80" s="53" t="s">
        <v>121</v>
      </c>
      <c r="E80" s="53" t="s">
        <v>232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8.2657534246575342</v>
      </c>
    </row>
    <row r="81" spans="2:10">
      <c r="B81" s="53">
        <v>73</v>
      </c>
      <c r="C81" s="4" t="s">
        <v>202</v>
      </c>
      <c r="D81" s="53" t="s">
        <v>244</v>
      </c>
      <c r="E81" s="53" t="s">
        <v>228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7.9890410958904106</v>
      </c>
    </row>
    <row r="82" spans="2:10">
      <c r="B82" s="53">
        <v>74</v>
      </c>
      <c r="C82" s="4" t="s">
        <v>202</v>
      </c>
      <c r="D82" s="53" t="s">
        <v>243</v>
      </c>
      <c r="E82" s="53" t="s">
        <v>228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7.8219178082191778</v>
      </c>
    </row>
    <row r="83" spans="2:10">
      <c r="B83" s="53">
        <v>75</v>
      </c>
      <c r="C83" s="4" t="s">
        <v>203</v>
      </c>
      <c r="D83" s="53" t="s">
        <v>121</v>
      </c>
      <c r="E83" s="53" t="s">
        <v>233</v>
      </c>
      <c r="F83" s="77">
        <v>41549</v>
      </c>
      <c r="G83" s="53">
        <v>103</v>
      </c>
      <c r="H83" s="53" t="s">
        <v>122</v>
      </c>
      <c r="I83" s="53" t="s">
        <v>203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204</v>
      </c>
      <c r="D84" s="53" t="s">
        <v>121</v>
      </c>
      <c r="E84" s="53" t="s">
        <v>233</v>
      </c>
      <c r="F84" s="77">
        <v>41570</v>
      </c>
      <c r="G84" s="53">
        <v>116</v>
      </c>
      <c r="H84" s="53" t="s">
        <v>122</v>
      </c>
      <c r="I84" s="53" t="s">
        <v>203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231</v>
      </c>
      <c r="D85" s="53" t="s">
        <v>244</v>
      </c>
      <c r="E85" s="53" t="s">
        <v>227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205</v>
      </c>
      <c r="D86" s="53" t="s">
        <v>121</v>
      </c>
      <c r="E86" s="53" t="s">
        <v>227</v>
      </c>
      <c r="F86" s="77">
        <v>41628</v>
      </c>
      <c r="G86" s="53">
        <v>124</v>
      </c>
      <c r="H86" s="53" t="s">
        <v>122</v>
      </c>
      <c r="I86" s="53" t="s">
        <v>206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186</v>
      </c>
      <c r="D87" s="53" t="s">
        <v>242</v>
      </c>
      <c r="E87" s="53" t="s">
        <v>228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207</v>
      </c>
      <c r="D88" s="53" t="s">
        <v>244</v>
      </c>
      <c r="E88" s="53" t="s">
        <v>227</v>
      </c>
      <c r="F88" s="77">
        <v>41628</v>
      </c>
      <c r="G88" s="53">
        <v>127</v>
      </c>
      <c r="H88" s="53" t="s">
        <v>208</v>
      </c>
      <c r="I88" s="53" t="s">
        <v>208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209</v>
      </c>
      <c r="D89" s="53" t="s">
        <v>121</v>
      </c>
      <c r="E89" s="53" t="s">
        <v>228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210</v>
      </c>
      <c r="D90" s="70" t="s">
        <v>121</v>
      </c>
      <c r="E90" s="70" t="s">
        <v>228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211</v>
      </c>
      <c r="D91" s="53" t="s">
        <v>242</v>
      </c>
      <c r="E91" s="53" t="s">
        <v>233</v>
      </c>
      <c r="F91" s="77">
        <v>41683</v>
      </c>
      <c r="G91" s="53">
        <v>109</v>
      </c>
      <c r="H91" s="53" t="s">
        <v>122</v>
      </c>
      <c r="I91" s="53" t="s">
        <v>188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212</v>
      </c>
      <c r="D92" s="53" t="s">
        <v>242</v>
      </c>
      <c r="E92" s="53" t="s">
        <v>228</v>
      </c>
      <c r="F92" s="77">
        <v>41687</v>
      </c>
      <c r="G92" s="53">
        <v>124</v>
      </c>
      <c r="H92" s="53" t="s">
        <v>122</v>
      </c>
      <c r="I92" s="53" t="s">
        <v>188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213</v>
      </c>
      <c r="D93" s="53" t="s">
        <v>121</v>
      </c>
      <c r="E93" s="53" t="s">
        <v>233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7.2109589041095887</v>
      </c>
    </row>
    <row r="94" spans="2:10">
      <c r="B94" s="53">
        <v>86</v>
      </c>
      <c r="C94" s="4" t="s">
        <v>234</v>
      </c>
      <c r="D94" s="53" t="s">
        <v>121</v>
      </c>
      <c r="E94" s="53" t="s">
        <v>228</v>
      </c>
      <c r="F94" s="77">
        <v>41788</v>
      </c>
      <c r="G94" s="75">
        <v>108</v>
      </c>
      <c r="H94" s="53" t="s">
        <v>122</v>
      </c>
      <c r="I94" s="53" t="s">
        <v>193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235</v>
      </c>
      <c r="D95" s="53" t="s">
        <v>121</v>
      </c>
      <c r="E95" s="53" t="s">
        <v>233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236</v>
      </c>
      <c r="D96" s="53" t="s">
        <v>121</v>
      </c>
      <c r="E96" s="53" t="s">
        <v>232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186</v>
      </c>
      <c r="D97" s="53" t="s">
        <v>243</v>
      </c>
      <c r="E97" s="53" t="s">
        <v>228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237</v>
      </c>
      <c r="D98" s="53" t="s">
        <v>121</v>
      </c>
      <c r="E98" s="53" t="s">
        <v>233</v>
      </c>
      <c r="F98" s="77">
        <v>41911</v>
      </c>
      <c r="G98" s="75">
        <v>104</v>
      </c>
      <c r="H98" s="53" t="s">
        <v>122</v>
      </c>
      <c r="I98" s="53" t="s">
        <v>241</v>
      </c>
      <c r="J98" s="69">
        <f t="shared" ca="1" si="1"/>
        <v>6.6986301369863011</v>
      </c>
    </row>
    <row r="99" spans="1:16">
      <c r="B99" s="53">
        <f t="shared" ref="B99:B108" si="3">B98+1</f>
        <v>91</v>
      </c>
      <c r="C99" s="4" t="s">
        <v>261</v>
      </c>
      <c r="D99" s="53" t="s">
        <v>121</v>
      </c>
      <c r="E99" s="53" t="s">
        <v>233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262</v>
      </c>
      <c r="D100" s="53" t="s">
        <v>244</v>
      </c>
      <c r="E100" s="53" t="s">
        <v>229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263</v>
      </c>
      <c r="D101" s="53" t="s">
        <v>244</v>
      </c>
      <c r="E101" s="53" t="s">
        <v>227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264</v>
      </c>
      <c r="D102" s="53" t="s">
        <v>121</v>
      </c>
      <c r="E102" s="53" t="s">
        <v>227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265</v>
      </c>
      <c r="D103" s="53" t="s">
        <v>121</v>
      </c>
      <c r="E103" s="53" t="s">
        <v>227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194</v>
      </c>
      <c r="D104" s="70" t="s">
        <v>242</v>
      </c>
      <c r="E104" s="70" t="s">
        <v>227</v>
      </c>
      <c r="F104" s="78">
        <v>42001</v>
      </c>
      <c r="G104" s="70">
        <v>136</v>
      </c>
      <c r="H104" s="70" t="s">
        <v>122</v>
      </c>
      <c r="I104" s="70" t="s">
        <v>193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268</v>
      </c>
      <c r="D105" s="114" t="s">
        <v>244</v>
      </c>
      <c r="E105" s="53" t="s">
        <v>227</v>
      </c>
      <c r="F105" s="77">
        <v>42109</v>
      </c>
      <c r="G105" s="114">
        <v>135</v>
      </c>
      <c r="H105" s="53" t="s">
        <v>122</v>
      </c>
      <c r="I105" s="114" t="s">
        <v>206</v>
      </c>
      <c r="J105" s="69">
        <f t="shared" ca="1" si="1"/>
        <v>6.1561643835616442</v>
      </c>
    </row>
    <row r="106" spans="1:16">
      <c r="B106" s="53">
        <f t="shared" si="3"/>
        <v>98</v>
      </c>
      <c r="C106" s="4" t="s">
        <v>268</v>
      </c>
      <c r="D106" s="53" t="s">
        <v>243</v>
      </c>
      <c r="E106" s="53" t="s">
        <v>227</v>
      </c>
      <c r="F106" s="77">
        <v>42109</v>
      </c>
      <c r="G106" s="75">
        <v>28</v>
      </c>
      <c r="H106" s="53" t="s">
        <v>122</v>
      </c>
      <c r="I106" s="53" t="s">
        <v>206</v>
      </c>
      <c r="J106" s="69">
        <f t="shared" ca="1" si="1"/>
        <v>6.1561643835616442</v>
      </c>
    </row>
    <row r="107" spans="1:16">
      <c r="B107" s="53">
        <f t="shared" si="3"/>
        <v>99</v>
      </c>
      <c r="C107" s="44" t="s">
        <v>270</v>
      </c>
      <c r="D107" s="53" t="s">
        <v>244</v>
      </c>
      <c r="E107" s="53" t="s">
        <v>227</v>
      </c>
      <c r="F107" s="120">
        <v>42193</v>
      </c>
      <c r="G107" s="117">
        <v>113</v>
      </c>
      <c r="H107" s="53" t="s">
        <v>122</v>
      </c>
      <c r="I107" s="117" t="s">
        <v>143</v>
      </c>
      <c r="J107" s="118">
        <f t="shared" ca="1" si="1"/>
        <v>5.9260273972602739</v>
      </c>
    </row>
    <row r="108" spans="1:16">
      <c r="B108" s="116">
        <f t="shared" si="3"/>
        <v>100</v>
      </c>
      <c r="C108" s="3" t="s">
        <v>271</v>
      </c>
      <c r="D108" s="115" t="s">
        <v>121</v>
      </c>
      <c r="E108" s="116" t="s">
        <v>233</v>
      </c>
      <c r="F108" s="121">
        <v>42195</v>
      </c>
      <c r="G108" s="115">
        <v>108</v>
      </c>
      <c r="H108" s="116" t="s">
        <v>122</v>
      </c>
      <c r="I108" s="115" t="s">
        <v>157</v>
      </c>
      <c r="J108" s="119">
        <f t="shared" ca="1" si="1"/>
        <v>5.9205479452054792</v>
      </c>
    </row>
    <row r="109" spans="1:16">
      <c r="B109" s="53"/>
      <c r="D109" s="53"/>
      <c r="E109" s="53"/>
      <c r="F109" s="77"/>
      <c r="G109" s="75"/>
      <c r="H109" s="53"/>
      <c r="I109" s="53"/>
      <c r="J109" s="69"/>
    </row>
    <row r="110" spans="1:16">
      <c r="A110" s="54"/>
      <c r="B110" s="54"/>
      <c r="C110" s="54"/>
      <c r="D110" s="54"/>
      <c r="E110" s="54"/>
      <c r="F110" s="54"/>
      <c r="G110" s="56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7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>
      <c r="A115" s="54"/>
      <c r="B115" s="54"/>
      <c r="C115" s="54"/>
      <c r="D115" s="54"/>
      <c r="E115" s="54"/>
      <c r="F115" s="54"/>
      <c r="G115" s="56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 ht="15">
      <c r="J126" s="76"/>
    </row>
    <row r="127" spans="1:16" ht="15">
      <c r="J127" s="76"/>
    </row>
    <row r="128" spans="1:16"/>
    <row r="129"/>
    <row r="130"/>
    <row r="131"/>
    <row r="132"/>
    <row r="133"/>
    <row r="134"/>
    <row r="135"/>
    <row r="136"/>
    <row r="137"/>
    <row r="138"/>
    <row r="139"/>
    <row r="140"/>
    <row r="14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160859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